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OCTUBRE\"/>
    </mc:Choice>
  </mc:AlternateContent>
  <xr:revisionPtr revIDLastSave="0" documentId="13_ncr:1_{C40B7DD3-FBFC-4F48-8B78-2C3052C92D1F}" xr6:coauthVersionLast="47" xr6:coauthVersionMax="47" xr10:uidLastSave="{00000000-0000-0000-0000-000000000000}"/>
  <bookViews>
    <workbookView xWindow="-120" yWindow="-120" windowWidth="29040" windowHeight="15720" tabRatio="929" firstSheet="5" activeTab="14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  <sheet name="ÁREA MEDICA" sheetId="36" r:id="rId15"/>
  </sheets>
  <definedNames>
    <definedName name="_xlnm.Print_Area" localSheetId="7">DOCUMENTACION!$A$1:$D$44</definedName>
    <definedName name="_xlnm.Print_Area" localSheetId="6">'ESTADO DE EBRIEDAD'!$A$1:$I$78</definedName>
    <definedName name="_xlnm.Print_Area" localSheetId="13">'JUZG COLEGIADO'!$B$1:$N$33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6" l="1"/>
  <c r="J14" i="34" l="1"/>
  <c r="J12" i="34"/>
  <c r="J10" i="34"/>
  <c r="C34" i="14"/>
  <c r="E34" i="14"/>
  <c r="F34" i="14"/>
  <c r="D34" i="14"/>
  <c r="E14" i="34"/>
  <c r="F14" i="34"/>
  <c r="G14" i="34"/>
  <c r="H14" i="34"/>
  <c r="I14" i="34"/>
  <c r="D14" i="34"/>
  <c r="B23" i="8"/>
  <c r="C16" i="1"/>
  <c r="G36" i="14" l="1"/>
  <c r="C25" i="9" l="1"/>
  <c r="C60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C15" i="9" l="1"/>
  <c r="C31" i="15" l="1"/>
  <c r="B17" i="8" l="1"/>
  <c r="C18" i="26" l="1"/>
  <c r="D16" i="3" l="1"/>
  <c r="G30" i="14" l="1"/>
  <c r="G31" i="14"/>
  <c r="G32" i="14"/>
  <c r="G29" i="14"/>
  <c r="G34" i="14" l="1"/>
  <c r="D18" i="5"/>
  <c r="D22" i="10"/>
  <c r="C22" i="10"/>
  <c r="D14" i="10"/>
  <c r="C14" i="10"/>
  <c r="F37" i="14"/>
  <c r="C3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7" i="14" l="1"/>
</calcChain>
</file>

<file path=xl/sharedStrings.xml><?xml version="1.0" encoding="utf-8"?>
<sst xmlns="http://schemas.openxmlformats.org/spreadsheetml/2006/main" count="326" uniqueCount="222">
  <si>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</si>
  <si>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</si>
  <si>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</si>
  <si>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</si>
  <si>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</si>
  <si>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</si>
  <si>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</si>
  <si>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</si>
  <si>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</si>
  <si>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</si>
  <si>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</si>
  <si>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</si>
  <si>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</si>
  <si>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</si>
  <si>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</si>
  <si>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</si>
  <si>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</si>
  <si>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</si>
  <si>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</si>
  <si>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</si>
  <si>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</si>
  <si>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</si>
  <si>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</si>
  <si>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</si>
  <si>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</si>
  <si>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</si>
  <si>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</si>
  <si>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</si>
  <si>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</si>
  <si>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</si>
  <si>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</si>
  <si>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</si>
  <si>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</si>
  <si>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</si>
  <si>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</si>
  <si>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</si>
  <si>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</si>
  <si>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</si>
  <si>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</si>
  <si>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</si>
  <si>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</si>
  <si>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</si>
  <si>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</si>
  <si>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</si>
  <si>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</si>
  <si>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</si>
  <si>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</si>
  <si>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</si>
  <si>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</si>
  <si>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</si>
  <si>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</si>
  <si>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</si>
  <si>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</si>
  <si>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</si>
  <si>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</si>
  <si>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</si>
  <si>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</si>
  <si>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</si>
  <si>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</si>
  <si>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</si>
  <si>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</si>
  <si>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</si>
  <si>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</si>
  <si>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</si>
  <si>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</si>
  <si>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</si>
  <si>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</si>
  <si>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</si>
  <si>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</si>
  <si>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</si>
  <si>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</si>
  <si>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</si>
  <si>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</si>
  <si>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</si>
  <si>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</si>
  <si>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</si>
  <si>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</si>
  <si>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</si>
  <si>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</si>
  <si>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</si>
  <si>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</si>
  <si>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</si>
  <si>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</si>
  <si>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</si>
  <si>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</si>
  <si>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</si>
  <si>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</si>
  <si>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</si>
  <si>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</si>
  <si>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</si>
  <si>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</si>
  <si>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</si>
  <si>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</si>
  <si>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</si>
  <si>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</si>
  <si>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</si>
  <si>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</si>
  <si>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</si>
  <si>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</si>
  <si>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</si>
  <si>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</si>
  <si>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</si>
  <si>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</si>
  <si>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</si>
  <si>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</si>
  <si>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</si>
  <si>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</si>
  <si>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</si>
  <si>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</si>
  <si>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</si>
  <si>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</si>
  <si>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</si>
  <si>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</si>
  <si>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</si>
  <si>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</si>
  <si>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</si>
  <si>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</si>
  <si>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</si>
  <si>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</si>
  <si>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</si>
  <si>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</si>
  <si>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</si>
  <si>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</si>
  <si>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</si>
  <si>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</si>
  <si>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</si>
  <si>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</si>
  <si>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</si>
  <si>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</si>
  <si>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</si>
  <si>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</si>
  <si>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</si>
  <si>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</si>
  <si>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</si>
  <si>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</si>
  <si>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</si>
  <si>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</si>
  <si>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PROCED. IRREGULAR</t>
  </si>
  <si>
    <t>HORARIO DE ACCIDENTES OCURRIDOS EN EL</t>
  </si>
  <si>
    <t>CRUCEROS NO SEMAFORIZADOS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</si>
  <si>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</si>
  <si>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</si>
  <si>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</si>
  <si>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</si>
  <si>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</si>
  <si>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</si>
  <si>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DOCUMENTACIÓN DE VEHICULOS PARTICIPANTES</t>
  </si>
  <si>
    <t xml:space="preserve">                       VEHÍCULOS CON Y SIN SEGURO</t>
  </si>
  <si>
    <t xml:space="preserve">  </t>
  </si>
  <si>
    <t xml:space="preserve">                     JUZGADOS DE PROCEDIMIENTOS</t>
  </si>
  <si>
    <t xml:space="preserve">                        JUZGADO  COLEGIADO</t>
  </si>
  <si>
    <t xml:space="preserve">OCTUBRE </t>
  </si>
  <si>
    <t xml:space="preserve">VEHÍCULOS    OCTUBRE </t>
  </si>
  <si>
    <t>OCTUBRE</t>
  </si>
  <si>
    <t>OCT /23</t>
  </si>
  <si>
    <t>GRUAS 2023</t>
  </si>
  <si>
    <t>AFECTADAS</t>
  </si>
  <si>
    <t>FEMENINO</t>
  </si>
  <si>
    <t>MASCULINO</t>
  </si>
  <si>
    <t>TRABAJO COMUNIT</t>
  </si>
  <si>
    <t>FALTA DE MERITOS</t>
  </si>
  <si>
    <t xml:space="preserve">            </t>
  </si>
  <si>
    <t xml:space="preserve"> EDADES  DE  LOS CONDUCTORES  QUE PARTICIPARON EN ACCIDENTES VIALES</t>
  </si>
  <si>
    <t xml:space="preserve">                          ACCIDENTES VIALES OCTUBRE  2024</t>
  </si>
  <si>
    <t>OCT/24</t>
  </si>
  <si>
    <t xml:space="preserve">                            CAUSAS DETERMINANTES  DE ACCIDENTES VIALES  OCTUBRE  2024</t>
  </si>
  <si>
    <t>ESTADO  DE   EBRIEDAD  POR HORA  OCTUBRE   2024</t>
  </si>
  <si>
    <t>EDAD  DE LOS CONDUCTORES INVOLUCRADOS EN ESTADO  DE EBRIEDAD  2024</t>
  </si>
  <si>
    <t>MES DEOCTUBRE     2024</t>
  </si>
  <si>
    <t>DE OCTUBRE  2024</t>
  </si>
  <si>
    <t>GRUAS 2024</t>
  </si>
  <si>
    <t xml:space="preserve"> OCTUBRE   2024</t>
  </si>
  <si>
    <t xml:space="preserve">                                         DETENIDOS OCTUBRE   2024</t>
  </si>
  <si>
    <t xml:space="preserve">                           SALIDAS DIFERENTES A LA MULTA  OCTUBRE   2024</t>
  </si>
  <si>
    <t>O C T U B R E      2 0 2 4</t>
  </si>
  <si>
    <t xml:space="preserve">                      </t>
  </si>
  <si>
    <t xml:space="preserve"> ACCIDENTES VIALES POR HORA</t>
  </si>
  <si>
    <t xml:space="preserve">                       </t>
  </si>
  <si>
    <t xml:space="preserve">ESTADOS DE EBRIEDAD </t>
  </si>
  <si>
    <t xml:space="preserve">                                      </t>
  </si>
  <si>
    <t xml:space="preserve"> SERVICIO DE GRÚAS </t>
  </si>
  <si>
    <t xml:space="preserve">   PRINCIPALES CRUCEROS CON MAYOR                                                                                            INCIDENCIA  DE ACCIDENTES </t>
  </si>
  <si>
    <t>CALZ. DIVISÓN DEL NORTE Y BLVD. REVOLUCIÓN</t>
  </si>
  <si>
    <t>BLVD. INDEPENDENCIA Y CALZ. ABASTOS</t>
  </si>
  <si>
    <t>BLVD. INDEPENDENCIA Y C. RÍO GRIJALVA</t>
  </si>
  <si>
    <t>BLVD. DIAGONAL REFORMA Y AV. JUÁREZ OTE</t>
  </si>
  <si>
    <t>AV. IGNACIO COMONFORT Y AV. JUÁREZ</t>
  </si>
  <si>
    <t>CALZ. ANTONIO DE JUAMBELZ Y AV. PRESIDENTE CARRANZA</t>
  </si>
  <si>
    <t>CALZ. DIAGONAL DE LAS FUENTES Y CALZ. SALTILLO 400</t>
  </si>
  <si>
    <t>BLVD. REVOLUCIÓN Y AV. IGNACIO COMONFORT</t>
  </si>
  <si>
    <t>AV. JUÁREZ Y AV. FCO. I. MADERO</t>
  </si>
  <si>
    <t>BLVD. INDEPENDENCIA Y C. ACUÑA</t>
  </si>
  <si>
    <t>BLVD. INDEPENDENCIA Y C. CLUB SERTOMA</t>
  </si>
  <si>
    <t>C. TORREÓN SAN PEDRO Y BLVD. ALFONSO GÓMEZ AGUIRRE</t>
  </si>
  <si>
    <t>BLVD. TORREÓN MATAMOROS FTE AL CAMPO MILITAR</t>
  </si>
  <si>
    <t>BLVSD. TORREÓN MATAMOROS Y CARRET. MIELERAS</t>
  </si>
  <si>
    <t>C. JOSÉ G. RENDUELES Y C. PEDRO FRANCO UGARTE</t>
  </si>
  <si>
    <t>BLVD. TORREÓN MATAMOROS Y CALLE 67</t>
  </si>
  <si>
    <t>BLVD. TORREÓN MATAMOROS Y  BLVD. TORREÓN 2000</t>
  </si>
  <si>
    <t>PERIFÉRICO RAÚL LÓPEZ SÁNCHEZ</t>
  </si>
  <si>
    <t>PERIFÉRICO RAÚL LÓPEZ SÁNCHEZ Y C. ANTONIO DUEÑEZ OROZCO</t>
  </si>
  <si>
    <t>PERIFÉRICO RAÚL LÓPEZ SÁNCHEZ FTE A GALERIAS</t>
  </si>
  <si>
    <t>PERIFÉRICO RAÚL LÓPEZ SÁNCHEZ Y ANTIG. CARRET . TORREÓN SAN PEDRO</t>
  </si>
  <si>
    <t>PERIFÉRICO RAÚL LÓPEZ SÁNCHEZ SOBRE PUENTE SANTA FE</t>
  </si>
  <si>
    <t>PERIFÉRICO RAÚL LÓPEZ SÁNCHEZ Y CALZ. DEL JESUITA AGUSTÍN DE ESPINOZA</t>
  </si>
  <si>
    <t>PERIFÉRICO RAÚL LÓPEZ SÁNCHEZ SOBRE PUENTE VALLE VERDE</t>
  </si>
  <si>
    <t>PERIFÉRICO RAÚL LÓPEZ SÁNCHEZ FTE A FISCALÍA</t>
  </si>
  <si>
    <t>PERIFÉRICO RAÚL LÓPEZ SÁNCHEZ FTE AL INSTITUTO DE LA VISIÓN</t>
  </si>
  <si>
    <t>PERIFÉRICO RAÚL LÓPEZ SÁNCHEZ SOBRE PUENTE EL TAJITO</t>
  </si>
  <si>
    <t>PERIFÉRICO RAÚL LÓPEZ SÁNCHEZ SOBRE PUENTE CAMPESINO</t>
  </si>
  <si>
    <t>PERIFÉRICO RAÚL LÓPEZ SÁNCHEZ SOBRE PUENTE VILLAFLORIDA</t>
  </si>
  <si>
    <t xml:space="preserve">PERIFÉRICO RAÚL LÓPEZ SÁNCHEZ  Y DIF.  PUNTOS </t>
  </si>
  <si>
    <t>ORDEN DE APRENSIÓN</t>
  </si>
  <si>
    <t>O C T U B R E      2 0 2  4</t>
  </si>
  <si>
    <t>ÁREA MÉDICA</t>
  </si>
  <si>
    <t>CERTIFICADOS</t>
  </si>
  <si>
    <t>DETENIDOS</t>
  </si>
  <si>
    <t>PERITOS</t>
  </si>
  <si>
    <t>OTRAS AUTORIDADES</t>
  </si>
  <si>
    <t>ALCOHOLEMIA</t>
  </si>
  <si>
    <t>JUEZ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</si>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</sst>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Arial"/>
      <family val="2"/>
    </font>
    <font>
      <sz val="24"/>
      <name val="Calibri"/>
      <family val="2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39" fillId="0" borderId="53" xfId="2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/>
    </xf>
    <xf numFmtId="0" fontId="39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1" xfId="2" applyFont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8" fillId="0" borderId="0" xfId="2" applyFo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15" fillId="0" borderId="2" xfId="2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/>
    </xf>
    <xf numFmtId="0" fontId="7" fillId="0" borderId="2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45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2" applyFont="1" applyAlignment="1">
      <alignment vertical="center"/>
    </xf>
    <xf numFmtId="3" fontId="10" fillId="2" borderId="44" xfId="2" applyNumberFormat="1" applyFont="1" applyFill="1" applyBorder="1" applyAlignment="1">
      <alignment horizontal="center" vertical="center"/>
    </xf>
    <xf numFmtId="0" fontId="48" fillId="0" borderId="0" xfId="2" applyFont="1" applyAlignment="1">
      <alignment vertical="center"/>
    </xf>
    <xf numFmtId="0" fontId="14" fillId="0" borderId="6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37" fillId="0" borderId="16" xfId="0" applyFont="1" applyBorder="1" applyAlignment="1">
      <alignment horizontal="center" wrapText="1"/>
    </xf>
    <xf numFmtId="0" fontId="37" fillId="0" borderId="23" xfId="0" applyFont="1" applyBorder="1" applyAlignment="1">
      <alignment horizontal="center" wrapText="1"/>
    </xf>
    <xf numFmtId="0" fontId="27" fillId="0" borderId="64" xfId="0" applyFont="1" applyBorder="1" applyAlignment="1">
      <alignment wrapText="1"/>
    </xf>
    <xf numFmtId="0" fontId="26" fillId="0" borderId="7" xfId="0" applyFont="1" applyBorder="1" applyAlignment="1">
      <alignment horizontal="center" vertical="center"/>
    </xf>
    <xf numFmtId="0" fontId="27" fillId="0" borderId="55" xfId="0" applyFont="1" applyBorder="1" applyAlignment="1">
      <alignment wrapText="1"/>
    </xf>
    <xf numFmtId="0" fontId="26" fillId="0" borderId="6" xfId="0" applyFont="1" applyBorder="1" applyAlignment="1">
      <alignment horizontal="center" vertical="center"/>
    </xf>
    <xf numFmtId="0" fontId="27" fillId="0" borderId="56" xfId="0" applyFont="1" applyBorder="1" applyAlignment="1">
      <alignment wrapText="1"/>
    </xf>
    <xf numFmtId="0" fontId="26" fillId="0" borderId="1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28" fillId="0" borderId="0" xfId="2" applyFont="1" applyAlignment="1">
      <alignment horizontal="center"/>
    </xf>
    <xf numFmtId="0" fontId="42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52" fillId="0" borderId="0" xfId="2" applyFont="1" applyAlignment="1">
      <alignment horizontal="center" vertical="center" wrapText="1"/>
    </xf>
    <xf numFmtId="0" fontId="48" fillId="0" borderId="0" xfId="2" applyFont="1" applyAlignment="1">
      <alignment horizontal="center" vertical="center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257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OCT/24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319</c:v>
                </c:pt>
                <c:pt idx="1">
                  <c:v>10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0274176"/>
        <c:axId val="277421376"/>
        <c:axId val="0"/>
      </c:bar3DChart>
      <c:catAx>
        <c:axId val="3002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7421376"/>
        <c:crosses val="autoZero"/>
        <c:auto val="1"/>
        <c:lblAlgn val="ctr"/>
        <c:lblOffset val="100"/>
        <c:noMultiLvlLbl val="0"/>
      </c:catAx>
      <c:valAx>
        <c:axId val="277421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0274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574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333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1942272"/>
        <c:axId val="278081472"/>
        <c:axId val="0"/>
      </c:bar3DChart>
      <c:catAx>
        <c:axId val="30194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8081472"/>
        <c:crosses val="autoZero"/>
        <c:auto val="1"/>
        <c:lblAlgn val="ctr"/>
        <c:lblOffset val="100"/>
        <c:noMultiLvlLbl val="0"/>
      </c:catAx>
      <c:valAx>
        <c:axId val="27808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194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MULTA'!$D$14</c:f>
              <c:numCache>
                <c:formatCode>General</c:formatCode>
                <c:ptCount val="1"/>
                <c:pt idx="0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TRABAJO COMUNIT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MULTA'!$I$9</c:f>
              <c:strCache>
                <c:ptCount val="1"/>
                <c:pt idx="0">
                  <c:v>ORDEN DE APRENSIÓN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2127104"/>
        <c:axId val="278118976"/>
        <c:axId val="0"/>
      </c:bar3DChart>
      <c:catAx>
        <c:axId val="302127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278118976"/>
        <c:crosses val="autoZero"/>
        <c:auto val="1"/>
        <c:lblAlgn val="ctr"/>
        <c:lblOffset val="100"/>
        <c:noMultiLvlLbl val="0"/>
      </c:catAx>
      <c:valAx>
        <c:axId val="278118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21271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313104384"/>
        <c:axId val="278124160"/>
        <c:axId val="0"/>
      </c:bar3DChart>
      <c:catAx>
        <c:axId val="313104384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8124160"/>
        <c:crosses val="autoZero"/>
        <c:auto val="1"/>
        <c:lblAlgn val="ctr"/>
        <c:lblOffset val="100"/>
        <c:noMultiLvlLbl val="0"/>
      </c:catAx>
      <c:valAx>
        <c:axId val="27812416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13104384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3337344"/>
        <c:axId val="43033728"/>
        <c:axId val="0"/>
      </c:bar3DChart>
      <c:catAx>
        <c:axId val="31333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033728"/>
        <c:crosses val="autoZero"/>
        <c:auto val="1"/>
        <c:lblAlgn val="ctr"/>
        <c:lblOffset val="100"/>
        <c:noMultiLvlLbl val="0"/>
      </c:catAx>
      <c:valAx>
        <c:axId val="43033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3337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755</c:v>
                </c:pt>
                <c:pt idx="2">
                  <c:v>698</c:v>
                </c:pt>
                <c:pt idx="4">
                  <c:v>1</c:v>
                </c:pt>
                <c:pt idx="6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4961-9708-5B57466DDC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35</c:v>
                </c:pt>
                <c:pt idx="4">
                  <c:v>58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OCT/24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26</c:v>
                </c:pt>
                <c:pt idx="3">
                  <c:v>50</c:v>
                </c:pt>
                <c:pt idx="4">
                  <c:v>60</c:v>
                </c:pt>
                <c:pt idx="5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162624"/>
        <c:axId val="200675264"/>
        <c:axId val="0"/>
      </c:bar3DChart>
      <c:catAx>
        <c:axId val="19516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675264"/>
        <c:crosses val="autoZero"/>
        <c:auto val="1"/>
        <c:lblAlgn val="ctr"/>
        <c:lblOffset val="100"/>
        <c:noMultiLvlLbl val="0"/>
      </c:catAx>
      <c:valAx>
        <c:axId val="20067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162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17</c:v>
                </c:pt>
                <c:pt idx="1">
                  <c:v>25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OCT/24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22</c:v>
                </c:pt>
                <c:pt idx="1">
                  <c:v>18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420160"/>
        <c:axId val="43205184"/>
        <c:axId val="0"/>
      </c:bar3DChart>
      <c:catAx>
        <c:axId val="19542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43205184"/>
        <c:crosses val="autoZero"/>
        <c:auto val="1"/>
        <c:lblAlgn val="ctr"/>
        <c:lblOffset val="100"/>
        <c:noMultiLvlLbl val="0"/>
      </c:catAx>
      <c:valAx>
        <c:axId val="4320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420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OCT/24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165696"/>
        <c:axId val="43209792"/>
        <c:axId val="0"/>
      </c:bar3DChart>
      <c:catAx>
        <c:axId val="19516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09792"/>
        <c:crosses val="autoZero"/>
        <c:auto val="1"/>
        <c:lblAlgn val="ctr"/>
        <c:lblOffset val="100"/>
        <c:noMultiLvlLbl val="0"/>
      </c:catAx>
      <c:valAx>
        <c:axId val="43209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165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23</c:v>
                </c:pt>
                <c:pt idx="8">
                  <c:v>37</c:v>
                </c:pt>
                <c:pt idx="9">
                  <c:v>28</c:v>
                </c:pt>
                <c:pt idx="10">
                  <c:v>14</c:v>
                </c:pt>
                <c:pt idx="11">
                  <c:v>15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21</c:v>
                </c:pt>
                <c:pt idx="16">
                  <c:v>23</c:v>
                </c:pt>
                <c:pt idx="17">
                  <c:v>14</c:v>
                </c:pt>
                <c:pt idx="18">
                  <c:v>17</c:v>
                </c:pt>
                <c:pt idx="19">
                  <c:v>5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015680"/>
        <c:axId val="195768832"/>
        <c:axId val="0"/>
      </c:bar3DChart>
      <c:catAx>
        <c:axId val="19501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768832"/>
        <c:crosses val="autoZero"/>
        <c:auto val="1"/>
        <c:lblAlgn val="ctr"/>
        <c:lblOffset val="100"/>
        <c:noMultiLvlLbl val="0"/>
      </c:catAx>
      <c:valAx>
        <c:axId val="195768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501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23</c:v>
                </c:pt>
                <c:pt idx="8">
                  <c:v>37</c:v>
                </c:pt>
                <c:pt idx="9">
                  <c:v>28</c:v>
                </c:pt>
                <c:pt idx="10">
                  <c:v>14</c:v>
                </c:pt>
                <c:pt idx="11">
                  <c:v>15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21</c:v>
                </c:pt>
                <c:pt idx="16">
                  <c:v>23</c:v>
                </c:pt>
                <c:pt idx="17">
                  <c:v>14</c:v>
                </c:pt>
                <c:pt idx="18">
                  <c:v>17</c:v>
                </c:pt>
                <c:pt idx="19">
                  <c:v>5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5674624"/>
        <c:axId val="195809216"/>
        <c:axId val="0"/>
      </c:bar3DChart>
      <c:catAx>
        <c:axId val="2756746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809216"/>
        <c:crosses val="autoZero"/>
        <c:auto val="1"/>
        <c:lblAlgn val="ctr"/>
        <c:lblOffset val="100"/>
        <c:noMultiLvlLbl val="0"/>
      </c:catAx>
      <c:valAx>
        <c:axId val="19580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67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portrait" verticalDpi="36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EBRIEDAD'!$C$42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EBRIEDAD'!$B$44:$B$59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EBRIEDAD'!$C$44:$C$59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5675648"/>
        <c:axId val="195810368"/>
        <c:axId val="0"/>
      </c:bar3DChart>
      <c:catAx>
        <c:axId val="275675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810368"/>
        <c:crosses val="autoZero"/>
        <c:auto val="1"/>
        <c:lblAlgn val="ctr"/>
        <c:lblOffset val="100"/>
        <c:noMultiLvlLbl val="0"/>
      </c:catAx>
      <c:valAx>
        <c:axId val="19581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67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407</c:v>
                </c:pt>
                <c:pt idx="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2975488"/>
        <c:axId val="277860288"/>
        <c:axId val="0"/>
      </c:bar3DChart>
      <c:catAx>
        <c:axId val="262975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77860288"/>
        <c:crosses val="autoZero"/>
        <c:auto val="1"/>
        <c:lblAlgn val="ctr"/>
        <c:lblOffset val="100"/>
        <c:noMultiLvlLbl val="0"/>
      </c:catAx>
      <c:valAx>
        <c:axId val="27786028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297548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11</xdr:row>
      <xdr:rowOff>114300</xdr:rowOff>
    </xdr:from>
    <xdr:to>
      <xdr:col>12</xdr:col>
      <xdr:colOff>660400</xdr:colOff>
      <xdr:row>39</xdr:row>
      <xdr:rowOff>12700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30</xdr:row>
      <xdr:rowOff>49899</xdr:rowOff>
    </xdr:from>
    <xdr:to>
      <xdr:col>2</xdr:col>
      <xdr:colOff>660400</xdr:colOff>
      <xdr:row>37</xdr:row>
      <xdr:rowOff>119063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3523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1</xdr:row>
      <xdr:rowOff>104774</xdr:rowOff>
    </xdr:from>
    <xdr:to>
      <xdr:col>5</xdr:col>
      <xdr:colOff>66676</xdr:colOff>
      <xdr:row>8</xdr:row>
      <xdr:rowOff>44884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153150" y="266699"/>
          <a:ext cx="1038226" cy="1225985"/>
        </a:xfrm>
        <a:prstGeom prst="rect">
          <a:avLst/>
        </a:prstGeom>
      </xdr:spPr>
    </xdr:pic>
    <xdr:clientData/>
  </xdr:twoCellAnchor>
  <xdr:twoCellAnchor>
    <xdr:from>
      <xdr:col>1</xdr:col>
      <xdr:colOff>116550</xdr:colOff>
      <xdr:row>7</xdr:row>
      <xdr:rowOff>57149</xdr:rowOff>
    </xdr:from>
    <xdr:to>
      <xdr:col>3</xdr:col>
      <xdr:colOff>561975</xdr:colOff>
      <xdr:row>7</xdr:row>
      <xdr:rowOff>104774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526125" y="1181099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495300</xdr:colOff>
      <xdr:row>7</xdr:row>
      <xdr:rowOff>142870</xdr:rowOff>
    </xdr:from>
    <xdr:to>
      <xdr:col>3</xdr:col>
      <xdr:colOff>942975</xdr:colOff>
      <xdr:row>8</xdr:row>
      <xdr:rowOff>26664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1057275" y="1266820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1457325</xdr:colOff>
      <xdr:row>46</xdr:row>
      <xdr:rowOff>38918</xdr:rowOff>
    </xdr:from>
    <xdr:to>
      <xdr:col>2</xdr:col>
      <xdr:colOff>3657600</xdr:colOff>
      <xdr:row>51</xdr:row>
      <xdr:rowOff>61480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88971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152400</xdr:rowOff>
    </xdr:from>
    <xdr:to>
      <xdr:col>2</xdr:col>
      <xdr:colOff>752475</xdr:colOff>
      <xdr:row>7</xdr:row>
      <xdr:rowOff>9525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457200" y="152400"/>
          <a:ext cx="866775" cy="1143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15</xdr:row>
      <xdr:rowOff>88900</xdr:rowOff>
    </xdr:from>
    <xdr:to>
      <xdr:col>11</xdr:col>
      <xdr:colOff>711200</xdr:colOff>
      <xdr:row>28</xdr:row>
      <xdr:rowOff>177800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955331</xdr:colOff>
      <xdr:row>0</xdr:row>
      <xdr:rowOff>209550</xdr:rowOff>
    </xdr:from>
    <xdr:to>
      <xdr:col>11</xdr:col>
      <xdr:colOff>187097</xdr:colOff>
      <xdr:row>7</xdr:row>
      <xdr:rowOff>17931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461156" y="209550"/>
          <a:ext cx="1136766" cy="1332381"/>
        </a:xfrm>
        <a:prstGeom prst="rect">
          <a:avLst/>
        </a:prstGeom>
      </xdr:spPr>
    </xdr:pic>
    <xdr:clientData/>
  </xdr:twoCellAnchor>
  <xdr:twoCellAnchor>
    <xdr:from>
      <xdr:col>1</xdr:col>
      <xdr:colOff>266701</xdr:colOff>
      <xdr:row>6</xdr:row>
      <xdr:rowOff>59644</xdr:rowOff>
    </xdr:from>
    <xdr:to>
      <xdr:col>9</xdr:col>
      <xdr:colOff>920222</xdr:colOff>
      <xdr:row>6</xdr:row>
      <xdr:rowOff>105363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28651" y="142171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355599</xdr:colOff>
      <xdr:row>7</xdr:row>
      <xdr:rowOff>6938</xdr:rowOff>
    </xdr:from>
    <xdr:to>
      <xdr:col>10</xdr:col>
      <xdr:colOff>352425</xdr:colOff>
      <xdr:row>7</xdr:row>
      <xdr:rowOff>52657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079499" y="153093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1123950</xdr:colOff>
      <xdr:row>19</xdr:row>
      <xdr:rowOff>142875</xdr:rowOff>
    </xdr:from>
    <xdr:to>
      <xdr:col>11</xdr:col>
      <xdr:colOff>190500</xdr:colOff>
      <xdr:row>38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152400</xdr:colOff>
      <xdr:row>31</xdr:row>
      <xdr:rowOff>126247</xdr:rowOff>
    </xdr:from>
    <xdr:to>
      <xdr:col>3</xdr:col>
      <xdr:colOff>657225</xdr:colOff>
      <xdr:row>36</xdr:row>
      <xdr:rowOff>131430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40322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2</xdr:col>
      <xdr:colOff>1038225</xdr:colOff>
      <xdr:row>6</xdr:row>
      <xdr:rowOff>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0"/>
          <a:ext cx="971550" cy="12858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5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29</xdr:row>
      <xdr:rowOff>140955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314325</xdr:colOff>
      <xdr:row>23</xdr:row>
      <xdr:rowOff>133350</xdr:rowOff>
    </xdr:from>
    <xdr:to>
      <xdr:col>3</xdr:col>
      <xdr:colOff>57150</xdr:colOff>
      <xdr:row>30</xdr:row>
      <xdr:rowOff>52419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14925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9</xdr:row>
      <xdr:rowOff>28576</xdr:rowOff>
    </xdr:from>
    <xdr:to>
      <xdr:col>13</xdr:col>
      <xdr:colOff>704850</xdr:colOff>
      <xdr:row>25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1219200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52425" y="123825"/>
          <a:ext cx="1123950" cy="12858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2" name="9 Rectángulo redondeado">
          <a:extLst>
            <a:ext uri="{FF2B5EF4-FFF2-40B4-BE49-F238E27FC236}">
              <a16:creationId xmlns:a16="http://schemas.microsoft.com/office/drawing/2014/main" id="{76A16E68-A673-4534-836C-21762E8BCCD5}"/>
            </a:ext>
          </a:extLst>
        </xdr:cNvPr>
        <xdr:cNvSpPr/>
      </xdr:nvSpPr>
      <xdr:spPr>
        <a:xfrm>
          <a:off x="657226" y="831169"/>
          <a:ext cx="871167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3" name="10 Rectángulo redondeado">
          <a:extLst>
            <a:ext uri="{FF2B5EF4-FFF2-40B4-BE49-F238E27FC236}">
              <a16:creationId xmlns:a16="http://schemas.microsoft.com/office/drawing/2014/main" id="{453DA5B1-944B-44D8-9BEA-62647DD662AD}"/>
            </a:ext>
          </a:extLst>
        </xdr:cNvPr>
        <xdr:cNvSpPr/>
      </xdr:nvSpPr>
      <xdr:spPr>
        <a:xfrm>
          <a:off x="822324" y="940388"/>
          <a:ext cx="87884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657224</xdr:colOff>
      <xdr:row>12</xdr:row>
      <xdr:rowOff>190500</xdr:rowOff>
    </xdr:from>
    <xdr:to>
      <xdr:col>11</xdr:col>
      <xdr:colOff>457199</xdr:colOff>
      <xdr:row>26</xdr:row>
      <xdr:rowOff>114300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453D6D9C-6070-4B07-BE1A-FFB1ECB5E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390525</xdr:colOff>
      <xdr:row>1</xdr:row>
      <xdr:rowOff>47625</xdr:rowOff>
    </xdr:from>
    <xdr:to>
      <xdr:col>11</xdr:col>
      <xdr:colOff>733425</xdr:colOff>
      <xdr:row>9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85F102-5CDE-44F6-AAD8-5A22DA19EC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9906000" y="209550"/>
          <a:ext cx="1152525" cy="1524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31</xdr:row>
      <xdr:rowOff>76200</xdr:rowOff>
    </xdr:from>
    <xdr:to>
      <xdr:col>11</xdr:col>
      <xdr:colOff>495300</xdr:colOff>
      <xdr:row>36</xdr:row>
      <xdr:rowOff>109569</xdr:rowOff>
    </xdr:to>
    <xdr:pic>
      <xdr:nvPicPr>
        <xdr:cNvPr id="6" name="Picture 2" descr="C:\Users\bms\Desktop\Logo  1 siempre puede.jpg">
          <a:extLst>
            <a:ext uri="{FF2B5EF4-FFF2-40B4-BE49-F238E27FC236}">
              <a16:creationId xmlns:a16="http://schemas.microsoft.com/office/drawing/2014/main" id="{E4A15E26-BAB0-4786-A4C2-91AD7D9A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657975"/>
          <a:ext cx="227647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406400</xdr:colOff>
      <xdr:row>26</xdr:row>
      <xdr:rowOff>88900</xdr:rowOff>
    </xdr:from>
    <xdr:to>
      <xdr:col>2</xdr:col>
      <xdr:colOff>698500</xdr:colOff>
      <xdr:row>32</xdr:row>
      <xdr:rowOff>170764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6565900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28</xdr:row>
      <xdr:rowOff>46324</xdr:rowOff>
    </xdr:from>
    <xdr:to>
      <xdr:col>2</xdr:col>
      <xdr:colOff>444500</xdr:colOff>
      <xdr:row>34</xdr:row>
      <xdr:rowOff>94564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688424"/>
          <a:ext cx="31877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580163</xdr:colOff>
      <xdr:row>0</xdr:row>
      <xdr:rowOff>51096</xdr:rowOff>
    </xdr:from>
    <xdr:to>
      <xdr:col>8</xdr:col>
      <xdr:colOff>542926</xdr:colOff>
      <xdr:row>4</xdr:row>
      <xdr:rowOff>260349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695463" y="51096"/>
          <a:ext cx="1058138" cy="1285578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5</xdr:row>
      <xdr:rowOff>20956</xdr:rowOff>
    </xdr:from>
    <xdr:to>
      <xdr:col>8</xdr:col>
      <xdr:colOff>571500</xdr:colOff>
      <xdr:row>5</xdr:row>
      <xdr:rowOff>66675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47649" y="1383031"/>
          <a:ext cx="84391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266698</xdr:colOff>
      <xdr:row>5</xdr:row>
      <xdr:rowOff>133350</xdr:rowOff>
    </xdr:from>
    <xdr:to>
      <xdr:col>8</xdr:col>
      <xdr:colOff>981074</xdr:colOff>
      <xdr:row>6</xdr:row>
      <xdr:rowOff>17144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828673" y="1495425"/>
          <a:ext cx="82677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57151</xdr:rowOff>
    </xdr:from>
    <xdr:to>
      <xdr:col>1</xdr:col>
      <xdr:colOff>1066800</xdr:colOff>
      <xdr:row>4</xdr:row>
      <xdr:rowOff>228600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38175" y="57151"/>
          <a:ext cx="990600" cy="124777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38101</xdr:colOff>
      <xdr:row>37</xdr:row>
      <xdr:rowOff>120054</xdr:rowOff>
    </xdr:from>
    <xdr:to>
      <xdr:col>4</xdr:col>
      <xdr:colOff>933450</xdr:colOff>
      <xdr:row>39</xdr:row>
      <xdr:rowOff>285750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1" y="11188104"/>
          <a:ext cx="2133599" cy="870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838200</xdr:colOff>
      <xdr:row>80</xdr:row>
      <xdr:rowOff>47625</xdr:rowOff>
    </xdr:from>
    <xdr:to>
      <xdr:col>4</xdr:col>
      <xdr:colOff>752475</xdr:colOff>
      <xdr:row>84</xdr:row>
      <xdr:rowOff>107004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2907625"/>
          <a:ext cx="22098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14</xdr:row>
      <xdr:rowOff>190498</xdr:rowOff>
    </xdr:from>
    <xdr:to>
      <xdr:col>8</xdr:col>
      <xdr:colOff>723900</xdr:colOff>
      <xdr:row>30</xdr:row>
      <xdr:rowOff>304799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41</xdr:row>
      <xdr:rowOff>381000</xdr:rowOff>
    </xdr:from>
    <xdr:to>
      <xdr:col>8</xdr:col>
      <xdr:colOff>495301</xdr:colOff>
      <xdr:row>62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1104038</xdr:colOff>
      <xdr:row>1</xdr:row>
      <xdr:rowOff>57150</xdr:rowOff>
    </xdr:from>
    <xdr:to>
      <xdr:col>8</xdr:col>
      <xdr:colOff>247650</xdr:colOff>
      <xdr:row>6</xdr:row>
      <xdr:rowOff>28576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704863" y="266700"/>
          <a:ext cx="1058137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5</xdr:col>
      <xdr:colOff>904875</xdr:colOff>
      <xdr:row>72</xdr:row>
      <xdr:rowOff>95250</xdr:rowOff>
    </xdr:from>
    <xdr:to>
      <xdr:col>7</xdr:col>
      <xdr:colOff>142875</xdr:colOff>
      <xdr:row>75</xdr:row>
      <xdr:rowOff>183204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20802600"/>
          <a:ext cx="22098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33</xdr:row>
      <xdr:rowOff>95250</xdr:rowOff>
    </xdr:from>
    <xdr:to>
      <xdr:col>8</xdr:col>
      <xdr:colOff>342900</xdr:colOff>
      <xdr:row>36</xdr:row>
      <xdr:rowOff>192729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0153650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1</xdr:row>
      <xdr:rowOff>19049</xdr:rowOff>
    </xdr:from>
    <xdr:to>
      <xdr:col>1</xdr:col>
      <xdr:colOff>1371600</xdr:colOff>
      <xdr:row>5</xdr:row>
      <xdr:rowOff>104774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419100" y="228599"/>
          <a:ext cx="1133475" cy="1190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276224</xdr:colOff>
      <xdr:row>3</xdr:row>
      <xdr:rowOff>217169</xdr:rowOff>
    </xdr:from>
    <xdr:to>
      <xdr:col>2</xdr:col>
      <xdr:colOff>2619375</xdr:colOff>
      <xdr:row>3</xdr:row>
      <xdr:rowOff>262888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1464944"/>
          <a:ext cx="64008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2514600</xdr:colOff>
      <xdr:row>40</xdr:row>
      <xdr:rowOff>209550</xdr:rowOff>
    </xdr:from>
    <xdr:to>
      <xdr:col>2</xdr:col>
      <xdr:colOff>561975</xdr:colOff>
      <xdr:row>43</xdr:row>
      <xdr:rowOff>47624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0363200"/>
          <a:ext cx="2152650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0</xdr:row>
      <xdr:rowOff>76200</xdr:rowOff>
    </xdr:from>
    <xdr:to>
      <xdr:col>1</xdr:col>
      <xdr:colOff>971551</xdr:colOff>
      <xdr:row>3</xdr:row>
      <xdr:rowOff>104775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495301" y="76200"/>
          <a:ext cx="971550" cy="12763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152400</xdr:colOff>
      <xdr:row>30</xdr:row>
      <xdr:rowOff>63500</xdr:rowOff>
    </xdr:from>
    <xdr:to>
      <xdr:col>2</xdr:col>
      <xdr:colOff>660400</xdr:colOff>
      <xdr:row>35</xdr:row>
      <xdr:rowOff>100498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835900"/>
          <a:ext cx="26416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0</xdr:colOff>
      <xdr:row>74</xdr:row>
      <xdr:rowOff>203200</xdr:rowOff>
    </xdr:from>
    <xdr:to>
      <xdr:col>13</xdr:col>
      <xdr:colOff>215900</xdr:colOff>
      <xdr:row>79</xdr:row>
      <xdr:rowOff>49698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5600" y="17691100"/>
          <a:ext cx="26543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1549400</xdr:colOff>
      <xdr:row>5</xdr:row>
      <xdr:rowOff>38100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181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39</xdr:row>
      <xdr:rowOff>63500</xdr:rowOff>
    </xdr:from>
    <xdr:to>
      <xdr:col>1</xdr:col>
      <xdr:colOff>800100</xdr:colOff>
      <xdr:row>46</xdr:row>
      <xdr:rowOff>88900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9" dataDxfId="127" headerRowBorderDxfId="128" tableBorderDxfId="126" totalsRowBorderDxfId="125">
  <tableColumns count="3">
    <tableColumn id="1" xr3:uid="{00000000-0010-0000-0000-000001000000}" name="CONCEPTO" dataDxfId="124"/>
    <tableColumn id="2" xr3:uid="{00000000-0010-0000-0000-000002000000}" name="OCT /23" dataDxfId="123"/>
    <tableColumn id="3" xr3:uid="{00000000-0010-0000-0000-000003000000}" name="OCT/24" dataDxfId="122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0" dataDxfId="58" headerRowBorderDxfId="59" tableBorderDxfId="57" headerRowCellStyle="Normal 2">
  <tableColumns count="2">
    <tableColumn id="1" xr3:uid="{00000000-0010-0000-0900-000001000000}" name="VEHICULO" dataDxfId="56" dataCellStyle="Normal 2"/>
    <tableColumn id="2" xr3:uid="{00000000-0010-0000-0900-000002000000}" name="CANTIDAD" dataDxfId="55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53" headerRowBorderDxfId="54" tableBorderDxfId="52">
  <tableColumns count="2">
    <tableColumn id="1" xr3:uid="{00000000-0010-0000-0A00-000001000000}" name="CONCEPTO" dataDxfId="51"/>
    <tableColumn id="2" xr3:uid="{00000000-0010-0000-0A00-000002000000}" name="Columna1" dataDxfId="50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5" totalsRowShown="0" headerRowDxfId="49" dataDxfId="47" headerRowBorderDxfId="48" tableBorderDxfId="46" totalsRowBorderDxfId="45">
  <tableColumns count="2">
    <tableColumn id="1" xr3:uid="{00000000-0010-0000-0B00-000001000000}" name="CRUCERO" dataDxfId="44"/>
    <tableColumn id="2" xr3:uid="{00000000-0010-0000-0B00-000002000000}" name="No. INCIDENTES" dataDxfId="43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42" dataDxfId="40" headerRowBorderDxfId="41" tableBorderDxfId="39">
  <tableColumns count="3">
    <tableColumn id="1" xr3:uid="{00000000-0010-0000-0C00-000001000000}" name="CONCEPTO" dataDxfId="38"/>
    <tableColumn id="2" xr3:uid="{00000000-0010-0000-0C00-000002000000}" name="OCT /23" dataDxfId="37"/>
    <tableColumn id="3" xr3:uid="{00000000-0010-0000-0C00-000003000000}" name="OCT/24" dataDxfId="36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a13" displayName="Tabla13" ref="C9:J14" totalsRowShown="0" headerRowDxfId="35" dataDxfId="33" headerRowBorderDxfId="34" tableBorderDxfId="32">
  <tableColumns count="8">
    <tableColumn id="1" xr3:uid="{00000000-0010-0000-0D00-000001000000}" name="Columna1" dataDxfId="31"/>
    <tableColumn id="2" xr3:uid="{00000000-0010-0000-0D00-000002000000}" name="CUMPLIDOS" dataDxfId="30">
      <calculatedColumnFormula>SUM(D6:D8)</calculatedColumnFormula>
    </tableColumn>
    <tableColumn id="3" xr3:uid="{00000000-0010-0000-0D00-000003000000}" name="TRABAJO COMUNIT" dataDxfId="29"/>
    <tableColumn id="4" xr3:uid="{00000000-0010-0000-0D00-000004000000}" name="FALTA DE MERITOS" dataDxfId="28"/>
    <tableColumn id="5" xr3:uid="{00000000-0010-0000-0D00-000005000000}" name="PREESC. MÉDICA" dataDxfId="27"/>
    <tableColumn id="6" xr3:uid="{00000000-0010-0000-0D00-000006000000}" name="A.A." dataDxfId="26"/>
    <tableColumn id="7" xr3:uid="{00000000-0010-0000-0D00-000007000000}" name="ORDEN DE APRENSIÓN" dataDxfId="25"/>
    <tableColumn id="9" xr3:uid="{00000000-0010-0000-0D00-000009000000}" name="TOTAL" dataDxfId="24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Tabla8" displayName="Tabla8" ref="B10:G14" totalsRowShown="0" headerRowDxfId="23" dataDxfId="22" tableBorderDxfId="21">
  <tableColumns count="6">
    <tableColumn id="1" xr3:uid="{00000000-0010-0000-0E00-000001000000}" name="Columna1" dataDxfId="20"/>
    <tableColumn id="2" xr3:uid="{00000000-0010-0000-0E00-000002000000}" name="ASUNTOS INTERNOS" dataDxfId="19"/>
    <tableColumn id="3" xr3:uid="{00000000-0010-0000-0E00-000003000000}" name="COLEGIADO" dataDxfId="18"/>
    <tableColumn id="4" xr3:uid="{00000000-0010-0000-0E00-000004000000}" name="JUZGADO III" dataDxfId="17"/>
    <tableColumn id="5" xr3:uid="{00000000-0010-0000-0E00-000005000000}" name="JUZGADO IV" dataDxfId="16"/>
    <tableColumn id="6" xr3:uid="{00000000-0010-0000-0E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9" displayName="Tabla9" ref="B17:G22" totalsRowShown="0" headerRowDxfId="14" dataDxfId="13" tableBorderDxfId="12">
  <tableColumns count="6">
    <tableColumn id="1" xr3:uid="{00000000-0010-0000-0F00-000001000000}" name="Columna1" dataDxfId="11"/>
    <tableColumn id="2" xr3:uid="{00000000-0010-0000-0F00-000002000000}" name="ASUNTOS INTERNOS" dataDxfId="10"/>
    <tableColumn id="3" xr3:uid="{00000000-0010-0000-0F00-000003000000}" name="JUZGADO I" dataDxfId="9"/>
    <tableColumn id="4" xr3:uid="{00000000-0010-0000-0F00-000004000000}" name="JUZGADO III" dataDxfId="8">
      <calculatedColumnFormula>E15+E16</calculatedColumnFormula>
    </tableColumn>
    <tableColumn id="5" xr3:uid="{00000000-0010-0000-0F00-000005000000}" name="JUZGADO IV" dataDxfId="7"/>
    <tableColumn id="6" xr3:uid="{00000000-0010-0000-0F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D99A93-FBB6-4B7D-A064-684C8573F5B3}" name="Tabla1311" displayName="Tabla1311" ref="C10:D18" totalsRowShown="0" headerRowDxfId="5" dataDxfId="3" headerRowBorderDxfId="4" tableBorderDxfId="2">
  <tableColumns count="2">
    <tableColumn id="1" xr3:uid="{AE70C79C-A0AC-459E-951A-F7EA2C72943D}" name="Columna1" dataDxfId="1"/>
    <tableColumn id="2" xr3:uid="{1A2A2AA0-85A5-44F2-BFCA-65EFEB45C192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1" dataDxfId="119" headerRowBorderDxfId="120" tableBorderDxfId="118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7" dataCellStyle="Normal 2"/>
    <tableColumn id="2" xr3:uid="{00000000-0010-0000-0100-000002000000}" name="OCT /23" dataDxfId="116" dataCellStyle="Normal 2"/>
    <tableColumn id="3" xr3:uid="{00000000-0010-0000-0100-000003000000}" name="OCT/24" dataDxfId="115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4" dataDxfId="112" headerRowBorderDxfId="113" tableBorderDxfId="111">
  <tableColumns count="3">
    <tableColumn id="1" xr3:uid="{00000000-0010-0000-0200-000001000000}" name="CONCEPTO" dataDxfId="110" dataCellStyle="Normal 2"/>
    <tableColumn id="2" xr3:uid="{00000000-0010-0000-0200-000002000000}" name="OCT /23" dataDxfId="109" dataCellStyle="Normal 2"/>
    <tableColumn id="3" xr3:uid="{00000000-0010-0000-0200-000003000000}" name="OCT/24" dataDxfId="108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7" dataDxfId="105" headerRowBorderDxfId="106" tableBorderDxfId="104">
  <tableColumns count="3">
    <tableColumn id="1" xr3:uid="{00000000-0010-0000-0300-000001000000}" name="CONCEPTO" dataDxfId="103" dataCellStyle="Normal 2"/>
    <tableColumn id="2" xr3:uid="{00000000-0010-0000-0300-000002000000}" name="OCT /23" dataDxfId="102" dataCellStyle="Normal 2"/>
    <tableColumn id="3" xr3:uid="{00000000-0010-0000-0300-000003000000}" name="OCT/24" dataDxfId="101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0" dataDxfId="98" headerRowBorderDxfId="99" tableBorderDxfId="97" headerRowCellStyle="Normal 2">
  <tableColumns count="6">
    <tableColumn id="1" xr3:uid="{00000000-0010-0000-0400-000001000000}" name="EDAD" dataDxfId="96"/>
    <tableColumn id="2" xr3:uid="{00000000-0010-0000-0400-000002000000}" name="CHOQUES" dataDxfId="95"/>
    <tableColumn id="3" xr3:uid="{00000000-0010-0000-0400-000003000000}" name="ATROPELLOS" dataDxfId="94"/>
    <tableColumn id="4" xr3:uid="{00000000-0010-0000-0400-000004000000}" name="VOLCADURAS" dataDxfId="93"/>
    <tableColumn id="5" xr3:uid="{00000000-0010-0000-0400-000005000000}" name="CAIDA DE PERSONA" dataDxfId="92"/>
    <tableColumn id="6" xr3:uid="{00000000-0010-0000-0400-000006000000}" name="COMPUTO" dataDxfId="91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0" dataDxfId="88" headerRowBorderDxfId="89" tableBorderDxfId="87" headerRowCellStyle="Normal 2" dataCellStyle="Normal 2">
  <tableColumns count="6">
    <tableColumn id="1" xr3:uid="{00000000-0010-0000-0500-000001000000}" name="HORA" dataDxfId="86"/>
    <tableColumn id="2" xr3:uid="{00000000-0010-0000-0500-000002000000}" name="CHOQUES" dataDxfId="85" dataCellStyle="Normal 2"/>
    <tableColumn id="3" xr3:uid="{00000000-0010-0000-0500-000003000000}" name="ATROPELLOS" dataDxfId="84" dataCellStyle="Normal 2"/>
    <tableColumn id="4" xr3:uid="{00000000-0010-0000-0500-000004000000}" name="VOLCADURAS" dataDxfId="83" dataCellStyle="Normal 2"/>
    <tableColumn id="5" xr3:uid="{00000000-0010-0000-0500-000005000000}" name="CAIDA DE PERSONA" dataDxfId="82" dataCellStyle="Normal 2"/>
    <tableColumn id="6" xr3:uid="{00000000-0010-0000-0500-000006000000}" name="COMPUTO" dataDxfId="81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0" dataDxfId="78" headerRowBorderDxfId="79" tableBorderDxfId="77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6"/>
    <tableColumn id="2" xr3:uid="{00000000-0010-0000-0600-000002000000}" name="ESTADO  DE EBRIEDAD" dataDxfId="75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2:C60" totalsRowShown="0" headerRowDxfId="74" dataDxfId="72" headerRowBorderDxfId="73" tableBorderDxfId="71" totalsRowBorderDxfId="70" headerRowCellStyle="Normal 2" dataCellStyle="Normal 2">
  <sortState xmlns:xlrd2="http://schemas.microsoft.com/office/spreadsheetml/2017/richdata2" ref="B45:C62">
    <sortCondition ref="B45:B62"/>
  </sortState>
  <tableColumns count="2">
    <tableColumn id="1" xr3:uid="{00000000-0010-0000-0700-000001000000}" name="EDAD" dataDxfId="69"/>
    <tableColumn id="2" xr3:uid="{00000000-0010-0000-0700-000002000000}" name="ESTADO  DE EBRIEDAD" dataDxfId="68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5:C67" totalsRowShown="0" headerRowDxfId="67" dataDxfId="65" headerRowBorderDxfId="66" tableBorderDxfId="64" totalsRowBorderDxfId="63" headerRowCellStyle="Normal 2">
  <autoFilter ref="B65:C67" xr:uid="{00000000-0009-0000-0100-000016000000}"/>
  <tableColumns count="2">
    <tableColumn id="1" xr3:uid="{00000000-0010-0000-0800-000001000000}" name="GENERO " dataDxfId="62" dataCellStyle="Normal 2"/>
    <tableColumn id="2" xr3:uid="{00000000-0010-0000-0800-000002000000}" name="E.E." dataDxfId="61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3"/>
  <sheetViews>
    <sheetView showGridLines="0" view="pageLayout" topLeftCell="A22" zoomScale="75" zoomScaleNormal="75" zoomScaleSheetLayoutView="75" zoomScalePageLayoutView="75" workbookViewId="0">
      <selection activeCell="D27" sqref="D27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37" t="s">
        <v>163</v>
      </c>
      <c r="C2" s="337"/>
      <c r="D2" s="337"/>
      <c r="E2" s="337"/>
      <c r="F2" s="337"/>
      <c r="G2" s="337"/>
      <c r="H2" s="337"/>
    </row>
    <row r="3" spans="2:8" ht="34.5" customHeight="1">
      <c r="B3" s="337"/>
      <c r="C3" s="337"/>
      <c r="D3" s="337"/>
      <c r="E3" s="337"/>
      <c r="F3" s="337"/>
      <c r="G3" s="337"/>
      <c r="H3" s="337"/>
    </row>
    <row r="4" spans="2:8" ht="50.25" customHeight="1">
      <c r="B4" s="337"/>
      <c r="C4" s="337"/>
      <c r="D4" s="337"/>
      <c r="E4" s="337"/>
      <c r="F4" s="337"/>
      <c r="G4" s="337"/>
      <c r="H4" s="337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0" t="s">
        <v>0</v>
      </c>
      <c r="C10" s="201" t="s">
        <v>154</v>
      </c>
      <c r="D10" s="202" t="s">
        <v>164</v>
      </c>
    </row>
    <row r="11" spans="2:8" ht="30.95" customHeight="1">
      <c r="B11" s="198" t="s">
        <v>1</v>
      </c>
      <c r="C11" s="169">
        <v>257</v>
      </c>
      <c r="D11" s="155">
        <v>319</v>
      </c>
    </row>
    <row r="12" spans="2:8" ht="30.95" customHeight="1">
      <c r="B12" s="198" t="s">
        <v>2</v>
      </c>
      <c r="C12" s="169">
        <v>8</v>
      </c>
      <c r="D12" s="155">
        <v>10</v>
      </c>
    </row>
    <row r="13" spans="2:8" ht="30.95" customHeight="1">
      <c r="B13" s="198" t="s">
        <v>3</v>
      </c>
      <c r="C13" s="169">
        <v>9</v>
      </c>
      <c r="D13" s="155">
        <v>10</v>
      </c>
    </row>
    <row r="14" spans="2:8" ht="30.95" customHeight="1">
      <c r="B14" s="198" t="s">
        <v>4</v>
      </c>
      <c r="C14" s="169">
        <v>1</v>
      </c>
      <c r="D14" s="155">
        <v>1</v>
      </c>
    </row>
    <row r="15" spans="2:8" ht="12.75" customHeight="1">
      <c r="B15" s="198"/>
      <c r="C15" s="169"/>
      <c r="D15" s="155"/>
    </row>
    <row r="16" spans="2:8" ht="30.95" customHeight="1">
      <c r="B16" s="287" t="s">
        <v>5</v>
      </c>
      <c r="C16" s="288">
        <f>C11+C12+C13+C14</f>
        <v>275</v>
      </c>
      <c r="D16" s="288">
        <f>D11+D12+D13+D14</f>
        <v>340</v>
      </c>
    </row>
    <row r="17" spans="2:5" ht="12.75" customHeight="1">
      <c r="B17" s="198"/>
      <c r="C17" s="169"/>
      <c r="D17" s="155"/>
    </row>
    <row r="18" spans="2:5" ht="30.95" customHeight="1">
      <c r="B18" s="198" t="s">
        <v>6</v>
      </c>
      <c r="C18" s="169">
        <v>158</v>
      </c>
      <c r="D18" s="155">
        <v>168</v>
      </c>
    </row>
    <row r="19" spans="2:5" ht="30.95" customHeight="1">
      <c r="B19" s="199" t="s">
        <v>7</v>
      </c>
      <c r="C19" s="170">
        <v>3</v>
      </c>
      <c r="D19" s="156">
        <v>4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1" orientation="landscape" r:id="rId1"/>
  <headerFooter alignWithMargins="0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5"/>
  <sheetViews>
    <sheetView showGridLines="0" view="pageLayout" topLeftCell="A22" zoomScaleNormal="100" workbookViewId="0">
      <selection activeCell="D27" sqref="D27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71" t="s">
        <v>181</v>
      </c>
      <c r="D4" s="371"/>
    </row>
    <row r="5" spans="3:4" ht="12.75" customHeight="1">
      <c r="C5" s="371"/>
      <c r="D5" s="371"/>
    </row>
    <row r="6" spans="3:4" ht="24.75" customHeight="1">
      <c r="C6" s="371"/>
      <c r="D6" s="371"/>
    </row>
    <row r="7" spans="3:4" ht="12.75" customHeight="1"/>
    <row r="8" spans="3:4">
      <c r="C8" s="1" t="s">
        <v>148</v>
      </c>
    </row>
    <row r="9" spans="3:4" ht="13.5" thickBot="1"/>
    <row r="10" spans="3:4" ht="31.5" customHeight="1" thickBot="1">
      <c r="C10" s="369" t="s">
        <v>171</v>
      </c>
      <c r="D10" s="370"/>
    </row>
    <row r="11" spans="3:4" ht="15">
      <c r="C11" s="258" t="s">
        <v>103</v>
      </c>
      <c r="D11" s="259" t="s">
        <v>104</v>
      </c>
    </row>
    <row r="12" spans="3:4" ht="15.75">
      <c r="C12" s="260" t="s">
        <v>122</v>
      </c>
      <c r="D12" s="261"/>
    </row>
    <row r="13" spans="3:4" ht="15">
      <c r="C13" s="262" t="s">
        <v>182</v>
      </c>
      <c r="D13" s="263">
        <v>5</v>
      </c>
    </row>
    <row r="14" spans="3:4" ht="15">
      <c r="C14" s="264" t="s">
        <v>183</v>
      </c>
      <c r="D14" s="261">
        <v>4</v>
      </c>
    </row>
    <row r="15" spans="3:4" ht="15">
      <c r="C15" s="264" t="s">
        <v>184</v>
      </c>
      <c r="D15" s="265">
        <v>3</v>
      </c>
    </row>
    <row r="16" spans="3:4" ht="15">
      <c r="C16" s="264" t="s">
        <v>185</v>
      </c>
      <c r="D16" s="300">
        <v>3</v>
      </c>
    </row>
    <row r="17" spans="3:4" ht="15">
      <c r="C17" s="264" t="s">
        <v>186</v>
      </c>
      <c r="D17" s="261">
        <v>2</v>
      </c>
    </row>
    <row r="18" spans="3:4" ht="15">
      <c r="C18" s="264" t="s">
        <v>187</v>
      </c>
      <c r="D18" s="261">
        <v>2</v>
      </c>
    </row>
    <row r="19" spans="3:4" ht="15">
      <c r="C19" s="264" t="s">
        <v>188</v>
      </c>
      <c r="D19" s="261">
        <v>2</v>
      </c>
    </row>
    <row r="20" spans="3:4" ht="15">
      <c r="C20" s="264" t="s">
        <v>189</v>
      </c>
      <c r="D20" s="261">
        <v>2</v>
      </c>
    </row>
    <row r="21" spans="3:4" ht="15">
      <c r="C21" s="264" t="s">
        <v>190</v>
      </c>
      <c r="D21" s="261">
        <v>2</v>
      </c>
    </row>
    <row r="22" spans="3:4" ht="15">
      <c r="C22" s="264" t="s">
        <v>191</v>
      </c>
      <c r="D22" s="261">
        <v>2</v>
      </c>
    </row>
    <row r="23" spans="3:4" ht="15">
      <c r="C23" s="292" t="s">
        <v>192</v>
      </c>
      <c r="D23" s="266">
        <v>2</v>
      </c>
    </row>
    <row r="24" spans="3:4" ht="15">
      <c r="C24" s="264" t="s">
        <v>193</v>
      </c>
      <c r="D24" s="266">
        <v>2</v>
      </c>
    </row>
    <row r="25" spans="3:4" ht="15">
      <c r="C25" s="264"/>
      <c r="D25" s="265"/>
    </row>
    <row r="26" spans="3:4" ht="15">
      <c r="C26" s="267" t="s">
        <v>139</v>
      </c>
      <c r="D26" s="268"/>
    </row>
    <row r="27" spans="3:4" ht="15">
      <c r="C27" s="292" t="s">
        <v>194</v>
      </c>
      <c r="D27" s="261">
        <v>5</v>
      </c>
    </row>
    <row r="28" spans="3:4" ht="15">
      <c r="C28" s="292" t="s">
        <v>195</v>
      </c>
      <c r="D28" s="261">
        <v>3</v>
      </c>
    </row>
    <row r="29" spans="3:4" ht="15">
      <c r="C29" s="264" t="s">
        <v>196</v>
      </c>
      <c r="D29" s="261">
        <v>2</v>
      </c>
    </row>
    <row r="30" spans="3:4" ht="15">
      <c r="C30" s="264" t="s">
        <v>197</v>
      </c>
      <c r="D30" s="261">
        <v>2</v>
      </c>
    </row>
    <row r="31" spans="3:4" ht="15">
      <c r="C31" s="262" t="s">
        <v>198</v>
      </c>
      <c r="D31" s="263">
        <v>2</v>
      </c>
    </row>
    <row r="32" spans="3:4" ht="15">
      <c r="C32" s="267"/>
      <c r="D32" s="261"/>
    </row>
    <row r="33" spans="3:4" ht="15">
      <c r="C33" s="267" t="s">
        <v>199</v>
      </c>
      <c r="D33" s="261"/>
    </row>
    <row r="34" spans="3:4" ht="15">
      <c r="C34" s="316" t="s">
        <v>200</v>
      </c>
      <c r="D34" s="317">
        <v>4</v>
      </c>
    </row>
    <row r="35" spans="3:4" ht="15">
      <c r="C35" s="316" t="s">
        <v>201</v>
      </c>
      <c r="D35" s="317">
        <v>2</v>
      </c>
    </row>
    <row r="36" spans="3:4" ht="15">
      <c r="C36" s="316" t="s">
        <v>202</v>
      </c>
      <c r="D36" s="317">
        <v>2</v>
      </c>
    </row>
    <row r="37" spans="3:4" ht="15">
      <c r="C37" s="264" t="s">
        <v>206</v>
      </c>
      <c r="D37" s="261">
        <v>2</v>
      </c>
    </row>
    <row r="38" spans="3:4" ht="15">
      <c r="C38" s="264" t="s">
        <v>204</v>
      </c>
      <c r="D38" s="261">
        <v>2</v>
      </c>
    </row>
    <row r="39" spans="3:4" ht="15">
      <c r="C39" s="264" t="s">
        <v>205</v>
      </c>
      <c r="D39" s="263">
        <v>2</v>
      </c>
    </row>
    <row r="40" spans="3:4" ht="15">
      <c r="C40" s="264" t="s">
        <v>207</v>
      </c>
      <c r="D40" s="261">
        <v>2</v>
      </c>
    </row>
    <row r="41" spans="3:4" ht="15">
      <c r="C41" s="316" t="s">
        <v>203</v>
      </c>
      <c r="D41" s="317">
        <v>2</v>
      </c>
    </row>
    <row r="42" spans="3:4" ht="15">
      <c r="C42" s="316" t="s">
        <v>210</v>
      </c>
      <c r="D42" s="317">
        <v>1</v>
      </c>
    </row>
    <row r="43" spans="3:4" ht="15">
      <c r="C43" s="264" t="s">
        <v>208</v>
      </c>
      <c r="D43" s="261">
        <v>1</v>
      </c>
    </row>
    <row r="44" spans="3:4" ht="15">
      <c r="C44" s="262" t="s">
        <v>209</v>
      </c>
      <c r="D44" s="263">
        <v>1</v>
      </c>
    </row>
    <row r="45" spans="3:4" ht="15">
      <c r="C45" s="262" t="s">
        <v>211</v>
      </c>
      <c r="D45" s="263">
        <v>17</v>
      </c>
    </row>
  </sheetData>
  <mergeCells count="2">
    <mergeCell ref="C10:D10"/>
    <mergeCell ref="C4:D6"/>
  </mergeCells>
  <printOptions horizontalCentered="1"/>
  <pageMargins left="0.42" right="0" top="0.59" bottom="0" header="0" footer="0"/>
  <pageSetup scale="90" orientation="portrait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6:O30"/>
  <sheetViews>
    <sheetView showGridLines="0" view="pageLayout" topLeftCell="A6" zoomScale="75" zoomScaleNormal="100" zoomScaleSheetLayoutView="75" zoomScalePageLayoutView="75" workbookViewId="0">
      <selection activeCell="D27" sqref="D27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37" t="s">
        <v>172</v>
      </c>
      <c r="B6" s="337"/>
      <c r="C6" s="337"/>
      <c r="D6" s="337"/>
      <c r="E6" s="337"/>
      <c r="F6" s="337"/>
      <c r="G6" s="337"/>
      <c r="H6" s="337"/>
      <c r="I6" s="337"/>
      <c r="J6" s="337"/>
    </row>
    <row r="7" spans="1:15">
      <c r="A7" s="337"/>
      <c r="B7" s="337"/>
      <c r="C7" s="337"/>
      <c r="D7" s="337"/>
      <c r="E7" s="337"/>
      <c r="F7" s="337"/>
      <c r="G7" s="337"/>
      <c r="H7" s="337"/>
      <c r="I7" s="337"/>
      <c r="J7" s="337"/>
    </row>
    <row r="8" spans="1:15">
      <c r="A8" s="337"/>
      <c r="B8" s="337"/>
      <c r="C8" s="337"/>
      <c r="D8" s="337"/>
      <c r="E8" s="337"/>
      <c r="F8" s="337"/>
      <c r="G8" s="337"/>
      <c r="H8" s="337"/>
      <c r="I8" s="337"/>
      <c r="J8" s="337"/>
    </row>
    <row r="9" spans="1:15" ht="30" customHeight="1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234"/>
      <c r="L9" s="234"/>
      <c r="M9" s="234"/>
      <c r="N9" s="234"/>
      <c r="O9" s="63"/>
    </row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1" t="s">
        <v>154</v>
      </c>
      <c r="C12" s="202" t="s">
        <v>164</v>
      </c>
    </row>
    <row r="13" spans="1:15" ht="30.95" customHeight="1">
      <c r="A13" s="118" t="s">
        <v>18</v>
      </c>
      <c r="B13" s="307">
        <v>574</v>
      </c>
      <c r="C13" s="121">
        <v>333</v>
      </c>
    </row>
    <row r="14" spans="1:15" ht="30.95" customHeight="1">
      <c r="A14" s="119" t="s">
        <v>19</v>
      </c>
      <c r="B14" s="307">
        <v>317</v>
      </c>
      <c r="C14" s="121">
        <v>420</v>
      </c>
    </row>
    <row r="15" spans="1:15" ht="23.25" customHeight="1">
      <c r="A15" s="119" t="s">
        <v>140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125">
        <f>B13+B14+B15</f>
        <v>891</v>
      </c>
      <c r="C17" s="294">
        <f>C13+C14+C15</f>
        <v>753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 thickBot="1"/>
    <row r="21" spans="1:3" ht="30.95" customHeight="1">
      <c r="A21" s="302" t="s">
        <v>157</v>
      </c>
      <c r="B21" s="303">
        <v>99</v>
      </c>
    </row>
    <row r="22" spans="1:3" ht="30.95" customHeight="1" thickBot="1">
      <c r="A22" s="301" t="s">
        <v>158</v>
      </c>
      <c r="B22" s="304">
        <v>654</v>
      </c>
      <c r="C22" s="12"/>
    </row>
    <row r="23" spans="1:3" ht="30.95" customHeight="1" thickBot="1">
      <c r="A23" s="305" t="s">
        <v>5</v>
      </c>
      <c r="B23" s="306">
        <f>SUM(B21:B22)</f>
        <v>753</v>
      </c>
      <c r="C23" s="12"/>
    </row>
    <row r="24" spans="1:3" ht="30.95" customHeight="1">
      <c r="A24" s="11"/>
      <c r="B24" s="372"/>
      <c r="C24" s="372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2" right="0" top="0.59" bottom="0" header="0" footer="0"/>
  <pageSetup scale="78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C1:L39"/>
  <sheetViews>
    <sheetView showGridLines="0" view="pageLayout" zoomScaleNormal="100" workbookViewId="0">
      <selection activeCell="D27" sqref="D27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5.5703125" customWidth="1"/>
    <col min="7" max="7" width="16.28515625" customWidth="1"/>
    <col min="8" max="9" width="13.7109375" customWidth="1"/>
    <col min="10" max="10" width="15.42578125" customWidth="1"/>
  </cols>
  <sheetData>
    <row r="1" spans="3:12" ht="23.25" customHeight="1"/>
    <row r="2" spans="3:12">
      <c r="C2" s="337" t="s">
        <v>173</v>
      </c>
      <c r="D2" s="337"/>
      <c r="E2" s="337"/>
      <c r="F2" s="337"/>
      <c r="G2" s="337"/>
      <c r="H2" s="337"/>
      <c r="I2" s="337"/>
      <c r="J2" s="337"/>
    </row>
    <row r="3" spans="3:12" ht="27" customHeight="1">
      <c r="C3" s="337"/>
      <c r="D3" s="337"/>
      <c r="E3" s="337"/>
      <c r="F3" s="337"/>
      <c r="G3" s="337"/>
      <c r="H3" s="337"/>
      <c r="I3" s="337"/>
      <c r="J3" s="337"/>
    </row>
    <row r="4" spans="3:12" ht="18.75" customHeight="1">
      <c r="C4" s="337"/>
      <c r="D4" s="337"/>
      <c r="E4" s="337"/>
      <c r="F4" s="337"/>
      <c r="G4" s="337"/>
      <c r="H4" s="337"/>
      <c r="I4" s="337"/>
      <c r="J4" s="337"/>
    </row>
    <row r="5" spans="3:12" ht="12.75" customHeight="1">
      <c r="D5" s="235"/>
      <c r="E5" s="235"/>
      <c r="F5" s="235"/>
      <c r="G5" s="235"/>
      <c r="H5" s="235"/>
      <c r="I5" s="235"/>
      <c r="J5" s="235"/>
    </row>
    <row r="6" spans="3:12" ht="12.75" customHeight="1">
      <c r="D6" s="235"/>
      <c r="E6" s="235"/>
      <c r="F6" s="235"/>
      <c r="G6" s="235"/>
      <c r="H6" s="235"/>
      <c r="I6" s="235"/>
      <c r="J6" s="235"/>
    </row>
    <row r="8" spans="3:12" ht="15.75" thickBot="1"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3:12" s="66" customFormat="1" ht="33" customHeight="1" thickBot="1">
      <c r="C9" s="280" t="s">
        <v>29</v>
      </c>
      <c r="D9" s="281" t="s">
        <v>126</v>
      </c>
      <c r="E9" s="278" t="s">
        <v>159</v>
      </c>
      <c r="F9" s="278" t="s">
        <v>160</v>
      </c>
      <c r="G9" s="278" t="s">
        <v>127</v>
      </c>
      <c r="H9" s="279" t="s">
        <v>128</v>
      </c>
      <c r="I9" s="318" t="s">
        <v>212</v>
      </c>
      <c r="J9" s="280" t="s">
        <v>5</v>
      </c>
      <c r="K9" s="151"/>
      <c r="L9" s="151"/>
    </row>
    <row r="10" spans="3:12" ht="16.5" thickBot="1">
      <c r="C10" s="284" t="s">
        <v>129</v>
      </c>
      <c r="D10" s="282">
        <v>165</v>
      </c>
      <c r="E10" s="277">
        <v>3</v>
      </c>
      <c r="F10" s="277">
        <v>1</v>
      </c>
      <c r="G10" s="277">
        <v>6</v>
      </c>
      <c r="H10" s="277"/>
      <c r="I10" s="196">
        <v>1</v>
      </c>
      <c r="J10" s="295">
        <f>SUM(D10:I10)</f>
        <v>176</v>
      </c>
      <c r="K10" s="74"/>
      <c r="L10" s="74"/>
    </row>
    <row r="11" spans="3:12" ht="10.5" customHeight="1" thickBot="1">
      <c r="C11" s="285"/>
      <c r="D11" s="283"/>
      <c r="E11" s="152"/>
      <c r="F11" s="152"/>
      <c r="G11" s="152"/>
      <c r="H11" s="152"/>
      <c r="I11" s="153"/>
      <c r="J11" s="296"/>
      <c r="K11" s="74"/>
      <c r="L11" s="74"/>
    </row>
    <row r="12" spans="3:12" ht="16.5" thickBot="1">
      <c r="C12" s="285" t="s">
        <v>130</v>
      </c>
      <c r="D12" s="283">
        <v>14</v>
      </c>
      <c r="E12" s="152"/>
      <c r="F12" s="152"/>
      <c r="G12" s="152">
        <v>2</v>
      </c>
      <c r="H12" s="152"/>
      <c r="I12" s="153"/>
      <c r="J12" s="296">
        <f>SUM(D12:I12)</f>
        <v>16</v>
      </c>
      <c r="K12" s="74"/>
      <c r="L12" s="74"/>
    </row>
    <row r="13" spans="3:12" ht="6.75" customHeight="1" thickBot="1">
      <c r="C13" s="285"/>
      <c r="D13" s="283"/>
      <c r="E13" s="152"/>
      <c r="F13" s="152"/>
      <c r="G13" s="152"/>
      <c r="H13" s="152"/>
      <c r="I13" s="153"/>
      <c r="J13" s="296"/>
      <c r="K13" s="74"/>
      <c r="L13" s="74"/>
    </row>
    <row r="14" spans="3:12" ht="36" customHeight="1" thickBot="1">
      <c r="C14" s="276"/>
      <c r="D14" s="298">
        <f>SUM(D10:D12)</f>
        <v>179</v>
      </c>
      <c r="E14" s="298">
        <f t="shared" ref="E14:I14" si="0">SUM(E10:E12)</f>
        <v>3</v>
      </c>
      <c r="F14" s="298">
        <f t="shared" si="0"/>
        <v>1</v>
      </c>
      <c r="G14" s="298">
        <f t="shared" si="0"/>
        <v>8</v>
      </c>
      <c r="H14" s="298">
        <f t="shared" si="0"/>
        <v>0</v>
      </c>
      <c r="I14" s="298">
        <f t="shared" si="0"/>
        <v>1</v>
      </c>
      <c r="J14" s="297">
        <f>SUM(D14:I14)</f>
        <v>192</v>
      </c>
      <c r="K14" s="74"/>
      <c r="L14" s="74"/>
    </row>
    <row r="15" spans="3:12" ht="15"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3:12" ht="15"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3:12" ht="15"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3:12" ht="15"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3:12" ht="15"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3:12" ht="15"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3:12" ht="15"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3:12" ht="15"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3:12" ht="15">
      <c r="K23" s="74"/>
      <c r="L23" s="74"/>
    </row>
    <row r="24" spans="3:12" ht="15">
      <c r="K24" s="74"/>
      <c r="L24" s="74"/>
    </row>
    <row r="39" spans="3:3" ht="15">
      <c r="C39" s="8"/>
    </row>
  </sheetData>
  <mergeCells count="1">
    <mergeCell ref="C2:J4"/>
  </mergeCells>
  <printOptions horizontalCentered="1"/>
  <pageMargins left="0.42" right="0" top="0.59" bottom="0" header="0" footer="0"/>
  <pageSetup scale="84" orientation="landscape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2"/>
  <sheetViews>
    <sheetView showGridLines="0" view="pageLayout" topLeftCell="A7" zoomScaleNormal="100" workbookViewId="0">
      <selection activeCell="D27" sqref="D27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1" spans="2:12" ht="5.25" customHeight="1"/>
    <row r="2" spans="2:12" ht="27.75" customHeight="1"/>
    <row r="3" spans="2:12" ht="33" customHeight="1">
      <c r="B3" s="374" t="s">
        <v>149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2:12" ht="39" customHeight="1"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</row>
    <row r="5" spans="2:12" ht="30.75" customHeight="1"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2:12" ht="12.75" customHeight="1" thickBot="1">
      <c r="B6" s="372"/>
      <c r="C6" s="372"/>
      <c r="D6" s="372"/>
      <c r="E6" s="372"/>
      <c r="F6" s="372"/>
      <c r="G6" s="372"/>
      <c r="H6" s="82"/>
      <c r="I6" s="82"/>
    </row>
    <row r="7" spans="2:12" ht="22.5" customHeight="1" thickBot="1">
      <c r="B7" s="378" t="s">
        <v>174</v>
      </c>
      <c r="C7" s="379"/>
      <c r="D7" s="379"/>
      <c r="E7" s="379"/>
      <c r="F7" s="379"/>
      <c r="G7" s="380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75" t="s">
        <v>27</v>
      </c>
      <c r="C9" s="376"/>
      <c r="D9" s="376"/>
      <c r="E9" s="376"/>
      <c r="F9" s="376"/>
      <c r="G9" s="377"/>
      <c r="H9" s="62"/>
      <c r="I9" s="62"/>
    </row>
    <row r="10" spans="2:12" ht="31.5" customHeight="1" thickBot="1">
      <c r="B10" s="154" t="s">
        <v>29</v>
      </c>
      <c r="C10" s="236" t="s">
        <v>23</v>
      </c>
      <c r="D10" s="237" t="s">
        <v>107</v>
      </c>
      <c r="E10" s="237" t="s">
        <v>25</v>
      </c>
      <c r="F10" s="238" t="s">
        <v>26</v>
      </c>
      <c r="G10" s="239" t="s">
        <v>5</v>
      </c>
      <c r="H10" s="14"/>
      <c r="I10" s="14"/>
    </row>
    <row r="11" spans="2:12" ht="24" customHeight="1">
      <c r="B11" s="240" t="s">
        <v>21</v>
      </c>
      <c r="C11" s="241"/>
      <c r="D11" s="241"/>
      <c r="E11" s="241"/>
      <c r="F11" s="241">
        <v>2</v>
      </c>
      <c r="G11" s="242">
        <f>Tabla8[[#This Row],[JUZGADO IV]]+Tabla8[[#This Row],[JUZGADO III]]+Tabla8[[#This Row],[COLEGIADO]]+Tabla8[[#This Row],[ASUNTOS INTERNOS]]</f>
        <v>2</v>
      </c>
    </row>
    <row r="12" spans="2:12" ht="24" customHeight="1">
      <c r="B12" s="243" t="s">
        <v>22</v>
      </c>
      <c r="C12" s="244"/>
      <c r="D12" s="244"/>
      <c r="E12" s="244"/>
      <c r="F12" s="244">
        <v>3</v>
      </c>
      <c r="G12" s="245">
        <f>Tabla8[[#This Row],[JUZGADO IV]]+Tabla8[[#This Row],[JUZGADO III]]+Tabla8[[#This Row],[ASUNTOS INTERNOS]]</f>
        <v>3</v>
      </c>
    </row>
    <row r="13" spans="2:12" ht="12" customHeight="1" thickBot="1">
      <c r="B13" s="246"/>
    </row>
    <row r="14" spans="2:12" ht="24" customHeight="1">
      <c r="B14" s="271" t="s">
        <v>120</v>
      </c>
      <c r="C14" s="272" t="e">
        <f>C11+#REF!+C12</f>
        <v>#REF!</v>
      </c>
      <c r="D14" s="272" t="e">
        <f>D11+#REF!+D12</f>
        <v>#REF!</v>
      </c>
      <c r="E14" s="272">
        <f>E11+E12</f>
        <v>0</v>
      </c>
      <c r="F14" s="272">
        <f>F11+F12</f>
        <v>5</v>
      </c>
      <c r="G14" s="272">
        <f>G11+G12</f>
        <v>5</v>
      </c>
    </row>
    <row r="15" spans="2:12" ht="13.5" thickBot="1">
      <c r="B15" s="79"/>
    </row>
    <row r="16" spans="2:12" ht="22.5" customHeight="1" thickBot="1">
      <c r="B16" s="375" t="s">
        <v>28</v>
      </c>
      <c r="C16" s="376"/>
      <c r="D16" s="376"/>
      <c r="E16" s="376"/>
      <c r="F16" s="376"/>
      <c r="G16" s="377"/>
      <c r="H16" s="62"/>
      <c r="I16" s="62"/>
    </row>
    <row r="17" spans="2:9" ht="32.25" customHeight="1" thickBot="1">
      <c r="B17" s="247" t="s">
        <v>29</v>
      </c>
      <c r="C17" s="248" t="s">
        <v>23</v>
      </c>
      <c r="D17" s="249" t="s">
        <v>24</v>
      </c>
      <c r="E17" s="249" t="s">
        <v>25</v>
      </c>
      <c r="F17" s="250" t="s">
        <v>26</v>
      </c>
      <c r="G17" s="251" t="s">
        <v>5</v>
      </c>
      <c r="H17" s="14"/>
      <c r="I17" s="14"/>
    </row>
    <row r="18" spans="2:9" ht="0.75" customHeight="1" thickBot="1">
      <c r="B18" s="252"/>
      <c r="C18" s="80">
        <v>0</v>
      </c>
      <c r="E18" s="80">
        <f t="shared" ref="E18" si="0">E15+E16</f>
        <v>0</v>
      </c>
      <c r="G18" s="253">
        <f>Tabla9[[#This Row],[JUZGADO IV]]+Tabla9[[#This Row],[JUZGADO III]]+Tabla9[[#This Row],[JUZGADO I]]+Tabla9[[#This Row],[ASUNTOS INTERNOS]]</f>
        <v>0</v>
      </c>
    </row>
    <row r="19" spans="2:9" ht="24" customHeight="1">
      <c r="B19" s="254" t="s">
        <v>21</v>
      </c>
      <c r="C19" s="241"/>
      <c r="D19" s="241"/>
      <c r="E19" s="241"/>
      <c r="F19" s="241">
        <v>2</v>
      </c>
      <c r="G19" s="255">
        <f>Tabla9[[#This Row],[JUZGADO IV]]+Tabla9[[#This Row],[JUZGADO III]]+Tabla9[[#This Row],[JUZGADO I]]+Tabla9[[#This Row],[ASUNTOS INTERNOS]]</f>
        <v>2</v>
      </c>
    </row>
    <row r="20" spans="2:9" ht="24" customHeight="1">
      <c r="B20" s="256" t="s">
        <v>22</v>
      </c>
      <c r="C20" s="244"/>
      <c r="D20" s="244"/>
      <c r="E20" s="244"/>
      <c r="F20" s="244">
        <v>2</v>
      </c>
      <c r="G20" s="257">
        <f>Tabla9[[#This Row],[JUZGADO IV]]+Tabla9[[#This Row],[JUZGADO III]]+Tabla9[[#This Row],[JUZGADO I]]+Tabla9[[#This Row],[ASUNTOS INTERNOS]]</f>
        <v>2</v>
      </c>
    </row>
    <row r="21" spans="2:9" ht="7.5" customHeight="1" thickBot="1"/>
    <row r="22" spans="2:9" ht="24" customHeight="1" thickBot="1">
      <c r="B22" s="269" t="s">
        <v>121</v>
      </c>
      <c r="C22" s="270" t="e">
        <f>C19+#REF!+C20</f>
        <v>#REF!</v>
      </c>
      <c r="D22" s="270" t="e">
        <f>D19+#REF!+D20</f>
        <v>#REF!</v>
      </c>
      <c r="E22" s="270">
        <f>E19+E20</f>
        <v>0</v>
      </c>
      <c r="F22" s="270">
        <f>F19+F20</f>
        <v>4</v>
      </c>
      <c r="G22" s="270">
        <f>G19+G20</f>
        <v>4</v>
      </c>
    </row>
    <row r="23" spans="2:9" ht="7.5" customHeight="1"/>
    <row r="24" spans="2:9" hidden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73"/>
      <c r="D30" s="373"/>
      <c r="E30" s="373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rintOptions horizontalCentered="1"/>
  <pageMargins left="0.42" right="0" top="0.59" bottom="0" header="0" footer="0"/>
  <pageSetup scale="90" orientation="landscape" r:id="rId1"/>
  <headerFooter alignWithMargins="0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8"/>
  <sheetViews>
    <sheetView showGridLines="0" view="pageLayout" zoomScaleNormal="100" workbookViewId="0">
      <selection activeCell="D27" sqref="D27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37" t="s">
        <v>150</v>
      </c>
      <c r="C3" s="337"/>
      <c r="D3" s="337"/>
      <c r="E3" s="337"/>
      <c r="F3" s="337"/>
      <c r="G3" s="337"/>
      <c r="H3" s="337"/>
      <c r="I3" s="337"/>
    </row>
    <row r="4" spans="2:13">
      <c r="B4" s="337"/>
      <c r="C4" s="337"/>
      <c r="D4" s="337"/>
      <c r="E4" s="337"/>
      <c r="F4" s="337"/>
      <c r="G4" s="337"/>
      <c r="H4" s="337"/>
      <c r="I4" s="337"/>
    </row>
    <row r="5" spans="2:13">
      <c r="B5" s="337"/>
      <c r="C5" s="337"/>
      <c r="D5" s="337"/>
      <c r="E5" s="337"/>
      <c r="F5" s="337"/>
      <c r="G5" s="337"/>
      <c r="H5" s="337"/>
      <c r="I5" s="337"/>
    </row>
    <row r="6" spans="2:13" ht="12.75" customHeight="1">
      <c r="C6" s="235"/>
      <c r="D6" s="235"/>
      <c r="E6" s="235"/>
      <c r="F6" s="235"/>
      <c r="G6" s="235"/>
      <c r="H6" s="235"/>
      <c r="I6" s="235"/>
    </row>
    <row r="7" spans="2:13" ht="13.5" thickBot="1"/>
    <row r="8" spans="2:13" s="64" customFormat="1" ht="24.75" customHeight="1" thickBot="1">
      <c r="C8" s="378" t="s">
        <v>213</v>
      </c>
      <c r="D8" s="380"/>
      <c r="E8" s="100"/>
      <c r="F8" s="100"/>
      <c r="H8" s="381"/>
      <c r="I8" s="381"/>
      <c r="J8" s="381"/>
      <c r="K8" s="381"/>
      <c r="L8" s="381"/>
      <c r="M8" s="381"/>
    </row>
    <row r="9" spans="2:13" ht="24" customHeight="1" thickBot="1">
      <c r="C9" s="273" t="s">
        <v>27</v>
      </c>
      <c r="D9" s="274" t="s">
        <v>28</v>
      </c>
    </row>
    <row r="10" spans="2:13" ht="18">
      <c r="B10" s="289" t="s">
        <v>30</v>
      </c>
      <c r="C10" s="95"/>
      <c r="D10" s="92"/>
    </row>
    <row r="11" spans="2:13" ht="8.25" customHeight="1">
      <c r="B11" s="290"/>
      <c r="C11" s="96"/>
      <c r="D11" s="93"/>
      <c r="H11" s="8"/>
      <c r="I11" s="67"/>
    </row>
    <row r="12" spans="2:13" ht="18">
      <c r="B12" s="290" t="s">
        <v>108</v>
      </c>
      <c r="C12" s="96"/>
      <c r="D12" s="93">
        <v>5</v>
      </c>
      <c r="H12" s="8"/>
      <c r="I12" s="67"/>
    </row>
    <row r="13" spans="2:13" ht="9" customHeight="1">
      <c r="B13" s="290"/>
      <c r="C13" s="96"/>
      <c r="D13" s="93"/>
      <c r="H13" s="8"/>
      <c r="I13" s="67"/>
    </row>
    <row r="14" spans="2:13" ht="18">
      <c r="B14" s="290" t="s">
        <v>22</v>
      </c>
      <c r="C14" s="96"/>
      <c r="D14" s="93"/>
      <c r="H14" s="8"/>
      <c r="I14" s="67"/>
    </row>
    <row r="15" spans="2:13" ht="3.75" customHeight="1">
      <c r="B15" s="291"/>
      <c r="C15" s="126"/>
      <c r="D15" s="127"/>
      <c r="H15" s="8"/>
      <c r="I15" s="67"/>
    </row>
    <row r="16" spans="2:13" ht="30.75">
      <c r="B16" s="291" t="s">
        <v>137</v>
      </c>
      <c r="C16" s="126">
        <v>2</v>
      </c>
      <c r="D16" s="127"/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312" t="s">
        <v>5</v>
      </c>
      <c r="C18" s="98">
        <f>SUM(C10:C17)</f>
        <v>2</v>
      </c>
      <c r="D18" s="99">
        <f>SUM(D10:D17)</f>
        <v>5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rintOptions horizontalCentered="1"/>
  <pageMargins left="0.42" right="0" top="0.59" bottom="0" header="0" footer="0"/>
  <pageSetup scale="9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FB0C-08D1-4433-962A-0A04B7E515ED}">
  <dimension ref="C2:L43"/>
  <sheetViews>
    <sheetView showGridLines="0" tabSelected="1" view="pageLayout" zoomScaleNormal="100" workbookViewId="0">
      <selection activeCell="D25" sqref="D25:E26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1.28515625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>
      <c r="C2" s="337" t="s">
        <v>214</v>
      </c>
      <c r="D2" s="337"/>
      <c r="E2" s="337"/>
      <c r="F2" s="337"/>
      <c r="G2" s="337"/>
      <c r="H2" s="337"/>
      <c r="I2" s="337"/>
      <c r="J2" s="337"/>
    </row>
    <row r="3" spans="3:12">
      <c r="C3" s="337"/>
      <c r="D3" s="337"/>
      <c r="E3" s="337"/>
      <c r="F3" s="337"/>
      <c r="G3" s="337"/>
      <c r="H3" s="337"/>
      <c r="I3" s="337"/>
      <c r="J3" s="337"/>
    </row>
    <row r="4" spans="3:12" ht="12.75" customHeight="1">
      <c r="C4" s="337"/>
      <c r="D4" s="337"/>
      <c r="E4" s="337"/>
      <c r="F4" s="337"/>
      <c r="G4" s="337"/>
      <c r="H4" s="337"/>
      <c r="I4" s="337"/>
      <c r="J4" s="337"/>
    </row>
    <row r="5" spans="3:12" ht="12.75" customHeight="1">
      <c r="D5" s="235"/>
      <c r="E5" s="235"/>
      <c r="F5" s="235"/>
      <c r="G5" s="235"/>
      <c r="H5" s="235"/>
      <c r="I5" s="235"/>
      <c r="J5" s="235"/>
    </row>
    <row r="6" spans="3:12" ht="12.75" customHeight="1">
      <c r="D6" s="235"/>
      <c r="E6" s="235"/>
      <c r="F6" s="235"/>
      <c r="G6" s="235"/>
      <c r="H6" s="235"/>
      <c r="I6" s="235"/>
      <c r="J6" s="235"/>
    </row>
    <row r="9" spans="3:12" ht="15.75" thickBot="1"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3:12" s="66" customFormat="1" ht="33" customHeight="1" thickBot="1">
      <c r="C10" s="319" t="s">
        <v>29</v>
      </c>
      <c r="D10" s="281" t="s">
        <v>215</v>
      </c>
      <c r="E10" s="151"/>
      <c r="F10" s="151"/>
    </row>
    <row r="11" spans="3:12" ht="15.75">
      <c r="C11" s="320" t="s">
        <v>216</v>
      </c>
      <c r="D11" s="321">
        <v>755</v>
      </c>
      <c r="E11" s="74"/>
      <c r="F11" s="74"/>
    </row>
    <row r="12" spans="3:12" ht="10.5" customHeight="1">
      <c r="C12" s="322"/>
      <c r="D12" s="323"/>
      <c r="E12" s="74"/>
      <c r="F12" s="74"/>
    </row>
    <row r="13" spans="3:12" ht="15.75">
      <c r="C13" s="322" t="s">
        <v>217</v>
      </c>
      <c r="D13" s="323">
        <v>698</v>
      </c>
      <c r="E13" s="74"/>
      <c r="F13" s="74"/>
    </row>
    <row r="14" spans="3:12" ht="6.75" customHeight="1">
      <c r="C14" s="322"/>
      <c r="D14" s="323"/>
      <c r="E14" s="74"/>
      <c r="F14" s="74"/>
    </row>
    <row r="15" spans="3:12" ht="31.5">
      <c r="C15" s="322" t="s">
        <v>218</v>
      </c>
      <c r="D15" s="323">
        <v>1</v>
      </c>
      <c r="E15" s="74"/>
      <c r="F15" s="74"/>
    </row>
    <row r="16" spans="3:12" ht="9" customHeight="1">
      <c r="C16" s="322"/>
      <c r="D16" s="323"/>
      <c r="E16" s="74"/>
      <c r="F16" s="74"/>
    </row>
    <row r="17" spans="3:12" ht="16.5" thickBot="1">
      <c r="C17" s="324" t="s">
        <v>219</v>
      </c>
      <c r="D17" s="325">
        <v>589</v>
      </c>
      <c r="E17" s="74"/>
      <c r="F17" s="74"/>
    </row>
    <row r="18" spans="3:12" ht="36" customHeight="1" thickBot="1">
      <c r="C18" s="326"/>
      <c r="D18" s="327">
        <f>SUM(D11:D17)</f>
        <v>2043</v>
      </c>
      <c r="E18" s="74"/>
      <c r="F18" s="74"/>
    </row>
    <row r="19" spans="3:12" ht="15"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3:12" ht="15"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3:12" ht="15"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3:12" ht="15"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3:12" ht="15.75" thickBot="1"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3:12" ht="37.5" customHeight="1">
      <c r="C24" s="328"/>
      <c r="D24" s="329" t="s">
        <v>220</v>
      </c>
      <c r="E24" s="330" t="s">
        <v>221</v>
      </c>
      <c r="F24" s="74"/>
      <c r="G24" s="74"/>
      <c r="H24" s="74"/>
      <c r="I24" s="74"/>
      <c r="J24" s="74"/>
      <c r="K24" s="74"/>
      <c r="L24" s="74"/>
    </row>
    <row r="25" spans="3:12" ht="23.25" customHeight="1">
      <c r="C25" s="331" t="s">
        <v>100</v>
      </c>
      <c r="D25" s="332">
        <v>292</v>
      </c>
      <c r="E25" s="333">
        <v>368</v>
      </c>
      <c r="F25" s="74"/>
      <c r="G25" s="74"/>
      <c r="H25" s="74"/>
      <c r="I25" s="74"/>
      <c r="J25" s="74"/>
      <c r="K25" s="74"/>
      <c r="L25" s="74"/>
    </row>
    <row r="26" spans="3:12" ht="21" customHeight="1" thickBot="1">
      <c r="C26" s="334" t="s">
        <v>101</v>
      </c>
      <c r="D26" s="335">
        <v>37</v>
      </c>
      <c r="E26" s="336">
        <v>58</v>
      </c>
      <c r="F26" s="74"/>
      <c r="G26" s="74"/>
      <c r="H26" s="74"/>
      <c r="I26" s="74"/>
      <c r="J26" s="74"/>
      <c r="K26" s="74"/>
      <c r="L26" s="74"/>
    </row>
    <row r="27" spans="3:12" ht="15">
      <c r="C27" s="80"/>
      <c r="D27" s="80"/>
      <c r="E27" s="80"/>
      <c r="K27" s="74"/>
      <c r="L27" s="74"/>
    </row>
    <row r="28" spans="3:12" ht="15">
      <c r="K28" s="74"/>
      <c r="L28" s="74"/>
    </row>
    <row r="43" spans="3:3" ht="15">
      <c r="C43" s="8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showGridLines="0" view="pageLayout" topLeftCell="A7" zoomScale="75" zoomScaleNormal="50" zoomScaleSheetLayoutView="75" zoomScalePageLayoutView="75" workbookViewId="0">
      <selection activeCell="D27" sqref="D27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40" t="s">
        <v>165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7" ht="41.25" customHeight="1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17" ht="15" customHeight="1">
      <c r="A4" s="203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</row>
    <row r="5" spans="1:17" ht="1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7" ht="13.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28" t="s">
        <v>13</v>
      </c>
      <c r="C9" s="201" t="s">
        <v>154</v>
      </c>
      <c r="D9" s="202" t="s">
        <v>164</v>
      </c>
    </row>
    <row r="10" spans="1:17" ht="30.95" customHeight="1">
      <c r="B10" s="129" t="s">
        <v>11</v>
      </c>
      <c r="C10" s="173">
        <v>0</v>
      </c>
      <c r="D10" s="158">
        <v>0</v>
      </c>
    </row>
    <row r="11" spans="1:17" ht="30.95" customHeight="1">
      <c r="B11" s="129" t="s">
        <v>112</v>
      </c>
      <c r="C11" s="174">
        <v>1</v>
      </c>
      <c r="D11" s="158">
        <v>1</v>
      </c>
    </row>
    <row r="12" spans="1:17" ht="30.95" customHeight="1">
      <c r="B12" s="129" t="s">
        <v>12</v>
      </c>
      <c r="C12" s="174">
        <v>21</v>
      </c>
      <c r="D12" s="158">
        <v>26</v>
      </c>
    </row>
    <row r="13" spans="1:17" ht="37.5" customHeight="1">
      <c r="B13" s="129" t="s">
        <v>10</v>
      </c>
      <c r="C13" s="174">
        <v>35</v>
      </c>
      <c r="D13" s="158">
        <v>50</v>
      </c>
    </row>
    <row r="14" spans="1:17" ht="39.75" customHeight="1">
      <c r="B14" s="129" t="s">
        <v>9</v>
      </c>
      <c r="C14" s="174">
        <v>58</v>
      </c>
      <c r="D14" s="158">
        <v>60</v>
      </c>
    </row>
    <row r="15" spans="1:17" ht="30.95" customHeight="1" thickBot="1">
      <c r="B15" s="130" t="s">
        <v>109</v>
      </c>
      <c r="C15" s="175">
        <v>160</v>
      </c>
      <c r="D15" s="160">
        <v>203</v>
      </c>
    </row>
    <row r="16" spans="1:17" ht="6.75" customHeight="1" thickBot="1">
      <c r="B16" s="157"/>
      <c r="C16" s="171"/>
      <c r="D16" s="176"/>
    </row>
    <row r="17" spans="2:4" ht="30.95" customHeight="1">
      <c r="B17" s="131" t="s">
        <v>5</v>
      </c>
      <c r="C17" s="172">
        <f>SUM(C10:C16)</f>
        <v>275</v>
      </c>
      <c r="D17" s="177">
        <f>SUM(D10:D16)</f>
        <v>340</v>
      </c>
    </row>
    <row r="18" spans="2:4" ht="11.1" customHeight="1"/>
    <row r="19" spans="2:4" ht="11.1" customHeight="1"/>
    <row r="21" spans="2:4">
      <c r="B21" s="5"/>
    </row>
    <row r="22" spans="2:4">
      <c r="B22" s="338"/>
      <c r="C22" s="338"/>
      <c r="D22" s="338"/>
    </row>
    <row r="23" spans="2:4">
      <c r="B23" s="338"/>
      <c r="C23" s="338"/>
      <c r="D23" s="338"/>
    </row>
    <row r="24" spans="2:4" ht="18.75">
      <c r="B24" s="197"/>
      <c r="C24" s="339"/>
      <c r="D24" s="339"/>
    </row>
    <row r="25" spans="2:4" ht="18.75">
      <c r="B25" s="197"/>
      <c r="C25" s="339"/>
      <c r="D25" s="339"/>
    </row>
    <row r="26" spans="2:4" ht="18.75">
      <c r="B26" s="197"/>
      <c r="C26" s="339"/>
      <c r="D26" s="339"/>
    </row>
    <row r="27" spans="2:4" ht="18.75">
      <c r="B27" s="197"/>
      <c r="C27" s="339"/>
      <c r="D27" s="339"/>
    </row>
    <row r="28" spans="2:4" ht="18.75">
      <c r="B28" s="197"/>
      <c r="C28" s="339"/>
      <c r="D28" s="339"/>
    </row>
    <row r="29" spans="2:4" ht="18.75">
      <c r="B29" s="197"/>
      <c r="C29" s="339"/>
      <c r="D29" s="339"/>
    </row>
    <row r="30" spans="2:4" ht="18.75">
      <c r="B30" s="197"/>
      <c r="C30" s="339"/>
      <c r="D30" s="339"/>
    </row>
    <row r="31" spans="2:4" ht="18.75">
      <c r="B31" s="197"/>
      <c r="C31" s="339"/>
      <c r="D31" s="339"/>
    </row>
    <row r="32" spans="2:4" ht="18.75">
      <c r="B32" s="197"/>
      <c r="C32" s="339"/>
      <c r="D32" s="339"/>
    </row>
    <row r="33" spans="2:4" ht="18.75">
      <c r="B33" s="197"/>
      <c r="C33" s="339"/>
      <c r="D33" s="339"/>
    </row>
    <row r="34" spans="2:4" ht="18.75">
      <c r="B34" s="197"/>
      <c r="C34" s="339"/>
      <c r="D34" s="339"/>
    </row>
    <row r="35" spans="2:4" ht="15.75">
      <c r="C35" s="341"/>
      <c r="D35" s="341"/>
    </row>
  </sheetData>
  <mergeCells count="14"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  <mergeCell ref="B2:L4"/>
  </mergeCells>
  <printOptions horizontalCentered="1"/>
  <pageMargins left="0.42" right="0" top="0.59" bottom="0" header="0" footer="0"/>
  <pageSetup scale="68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1"/>
  <sheetViews>
    <sheetView showGridLines="0" view="pageLayout" zoomScale="75" zoomScaleNormal="50" zoomScaleSheetLayoutView="75" zoomScalePageLayoutView="75" workbookViewId="0">
      <selection activeCell="D27" sqref="D27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42" t="s">
        <v>144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2:12" ht="34.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</row>
    <row r="5" spans="2:12" ht="15" customHeight="1"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10" spans="2:12">
      <c r="B10" s="6" t="s">
        <v>8</v>
      </c>
      <c r="C10" s="4"/>
      <c r="D10" s="4"/>
    </row>
    <row r="11" spans="2:12" ht="36" customHeight="1">
      <c r="B11" s="132" t="s">
        <v>0</v>
      </c>
      <c r="C11" s="201" t="s">
        <v>154</v>
      </c>
      <c r="D11" s="202" t="s">
        <v>164</v>
      </c>
    </row>
    <row r="12" spans="2:12" ht="30.95" customHeight="1">
      <c r="B12" s="129" t="s">
        <v>14</v>
      </c>
      <c r="C12" s="286">
        <v>17</v>
      </c>
      <c r="D12" s="178">
        <v>22</v>
      </c>
    </row>
    <row r="13" spans="2:12" ht="30.95" customHeight="1">
      <c r="B13" s="129" t="s">
        <v>15</v>
      </c>
      <c r="C13" s="286">
        <v>25</v>
      </c>
      <c r="D13" s="178">
        <v>18</v>
      </c>
    </row>
    <row r="14" spans="2:12" ht="30.95" customHeight="1">
      <c r="B14" s="129" t="s">
        <v>16</v>
      </c>
      <c r="C14" s="286">
        <v>2</v>
      </c>
      <c r="D14" s="178">
        <v>1</v>
      </c>
    </row>
    <row r="15" spans="2:12" ht="13.5" customHeight="1">
      <c r="B15" s="133"/>
      <c r="C15" s="181"/>
      <c r="D15" s="179"/>
    </row>
    <row r="16" spans="2:12" ht="30.95" customHeight="1">
      <c r="B16" s="134" t="s">
        <v>5</v>
      </c>
      <c r="C16" s="182">
        <f>C12+C13</f>
        <v>42</v>
      </c>
      <c r="D16" s="180">
        <f>D12+D13</f>
        <v>40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42" right="0" top="0.59" bottom="0" header="0" footer="0"/>
  <pageSetup scale="69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43"/>
  <sheetViews>
    <sheetView showGridLines="0" view="pageLayout" zoomScale="75" zoomScaleNormal="50" zoomScaleSheetLayoutView="75" zoomScalePageLayoutView="75" workbookViewId="0">
      <selection activeCell="D27" sqref="D27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42" t="s">
        <v>145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</row>
    <row r="5" spans="2:12" ht="21" customHeight="1"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6" spans="2:12" ht="18" customHeight="1"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</row>
    <row r="12" spans="2:12">
      <c r="B12" s="6" t="s">
        <v>8</v>
      </c>
      <c r="C12" s="4"/>
      <c r="D12" s="4"/>
    </row>
    <row r="13" spans="2:12" ht="36" customHeight="1">
      <c r="B13" s="132" t="s">
        <v>0</v>
      </c>
      <c r="C13" s="201" t="s">
        <v>154</v>
      </c>
      <c r="D13" s="202" t="s">
        <v>164</v>
      </c>
    </row>
    <row r="14" spans="2:12" ht="30.95" customHeight="1">
      <c r="B14" s="129" t="s">
        <v>14</v>
      </c>
      <c r="C14" s="286">
        <v>5</v>
      </c>
      <c r="D14" s="158">
        <v>4</v>
      </c>
    </row>
    <row r="15" spans="2:12" ht="30.95" customHeight="1">
      <c r="B15" s="129" t="s">
        <v>15</v>
      </c>
      <c r="C15" s="286">
        <v>4</v>
      </c>
      <c r="D15" s="158">
        <v>3</v>
      </c>
    </row>
    <row r="16" spans="2:12" ht="30.95" customHeight="1">
      <c r="B16" s="129" t="s">
        <v>16</v>
      </c>
      <c r="C16" s="286">
        <v>0</v>
      </c>
      <c r="D16" s="158">
        <v>0</v>
      </c>
    </row>
    <row r="17" spans="2:4" ht="13.5" customHeight="1">
      <c r="B17" s="133"/>
      <c r="C17" s="183"/>
      <c r="D17" s="159"/>
    </row>
    <row r="18" spans="2:4" ht="30.95" customHeight="1">
      <c r="B18" s="134" t="s">
        <v>5</v>
      </c>
      <c r="C18" s="184">
        <f>C14+C15</f>
        <v>9</v>
      </c>
      <c r="D18" s="160">
        <f>D14+D15</f>
        <v>7</v>
      </c>
    </row>
    <row r="43" spans="2:2">
      <c r="B43" s="5"/>
    </row>
  </sheetData>
  <mergeCells count="1">
    <mergeCell ref="B4:L6"/>
  </mergeCells>
  <printOptions horizontalCentered="1"/>
  <pageMargins left="0.42" right="0" top="0.59" bottom="0" header="0" footer="0"/>
  <pageSetup scale="74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6"/>
  <sheetViews>
    <sheetView showGridLines="0" view="pageLayout" topLeftCell="A8" zoomScaleNormal="50" zoomScaleSheetLayoutView="75" workbookViewId="0">
      <selection activeCell="D27" sqref="D27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8" width="15.42578125" style="15" customWidth="1"/>
    <col min="9" max="9" width="11.140625" style="15" customWidth="1"/>
    <col min="10" max="259" width="11.42578125" style="15"/>
    <col min="260" max="260" width="38.42578125" style="15" customWidth="1"/>
    <col min="261" max="265" width="19.7109375" style="15" customWidth="1"/>
    <col min="266" max="515" width="11.42578125" style="15"/>
    <col min="516" max="516" width="38.42578125" style="15" customWidth="1"/>
    <col min="517" max="521" width="19.7109375" style="15" customWidth="1"/>
    <col min="522" max="771" width="11.42578125" style="15"/>
    <col min="772" max="772" width="38.42578125" style="15" customWidth="1"/>
    <col min="773" max="777" width="19.7109375" style="15" customWidth="1"/>
    <col min="778" max="1027" width="11.42578125" style="15"/>
    <col min="1028" max="1028" width="38.42578125" style="15" customWidth="1"/>
    <col min="1029" max="1033" width="19.7109375" style="15" customWidth="1"/>
    <col min="1034" max="1283" width="11.42578125" style="15"/>
    <col min="1284" max="1284" width="38.42578125" style="15" customWidth="1"/>
    <col min="1285" max="1289" width="19.7109375" style="15" customWidth="1"/>
    <col min="1290" max="1539" width="11.42578125" style="15"/>
    <col min="1540" max="1540" width="38.42578125" style="15" customWidth="1"/>
    <col min="1541" max="1545" width="19.7109375" style="15" customWidth="1"/>
    <col min="1546" max="1795" width="11.42578125" style="15"/>
    <col min="1796" max="1796" width="38.42578125" style="15" customWidth="1"/>
    <col min="1797" max="1801" width="19.7109375" style="15" customWidth="1"/>
    <col min="1802" max="2051" width="11.42578125" style="15"/>
    <col min="2052" max="2052" width="38.42578125" style="15" customWidth="1"/>
    <col min="2053" max="2057" width="19.7109375" style="15" customWidth="1"/>
    <col min="2058" max="2307" width="11.42578125" style="15"/>
    <col min="2308" max="2308" width="38.42578125" style="15" customWidth="1"/>
    <col min="2309" max="2313" width="19.7109375" style="15" customWidth="1"/>
    <col min="2314" max="2563" width="11.42578125" style="15"/>
    <col min="2564" max="2564" width="38.42578125" style="15" customWidth="1"/>
    <col min="2565" max="2569" width="19.7109375" style="15" customWidth="1"/>
    <col min="2570" max="2819" width="11.42578125" style="15"/>
    <col min="2820" max="2820" width="38.42578125" style="15" customWidth="1"/>
    <col min="2821" max="2825" width="19.7109375" style="15" customWidth="1"/>
    <col min="2826" max="3075" width="11.42578125" style="15"/>
    <col min="3076" max="3076" width="38.42578125" style="15" customWidth="1"/>
    <col min="3077" max="3081" width="19.7109375" style="15" customWidth="1"/>
    <col min="3082" max="3331" width="11.42578125" style="15"/>
    <col min="3332" max="3332" width="38.42578125" style="15" customWidth="1"/>
    <col min="3333" max="3337" width="19.7109375" style="15" customWidth="1"/>
    <col min="3338" max="3587" width="11.42578125" style="15"/>
    <col min="3588" max="3588" width="38.42578125" style="15" customWidth="1"/>
    <col min="3589" max="3593" width="19.7109375" style="15" customWidth="1"/>
    <col min="3594" max="3843" width="11.42578125" style="15"/>
    <col min="3844" max="3844" width="38.42578125" style="15" customWidth="1"/>
    <col min="3845" max="3849" width="19.7109375" style="15" customWidth="1"/>
    <col min="3850" max="4099" width="11.42578125" style="15"/>
    <col min="4100" max="4100" width="38.42578125" style="15" customWidth="1"/>
    <col min="4101" max="4105" width="19.7109375" style="15" customWidth="1"/>
    <col min="4106" max="4355" width="11.42578125" style="15"/>
    <col min="4356" max="4356" width="38.42578125" style="15" customWidth="1"/>
    <col min="4357" max="4361" width="19.7109375" style="15" customWidth="1"/>
    <col min="4362" max="4611" width="11.42578125" style="15"/>
    <col min="4612" max="4612" width="38.42578125" style="15" customWidth="1"/>
    <col min="4613" max="4617" width="19.7109375" style="15" customWidth="1"/>
    <col min="4618" max="4867" width="11.42578125" style="15"/>
    <col min="4868" max="4868" width="38.42578125" style="15" customWidth="1"/>
    <col min="4869" max="4873" width="19.7109375" style="15" customWidth="1"/>
    <col min="4874" max="5123" width="11.42578125" style="15"/>
    <col min="5124" max="5124" width="38.42578125" style="15" customWidth="1"/>
    <col min="5125" max="5129" width="19.7109375" style="15" customWidth="1"/>
    <col min="5130" max="5379" width="11.42578125" style="15"/>
    <col min="5380" max="5380" width="38.42578125" style="15" customWidth="1"/>
    <col min="5381" max="5385" width="19.7109375" style="15" customWidth="1"/>
    <col min="5386" max="5635" width="11.42578125" style="15"/>
    <col min="5636" max="5636" width="38.42578125" style="15" customWidth="1"/>
    <col min="5637" max="5641" width="19.7109375" style="15" customWidth="1"/>
    <col min="5642" max="5891" width="11.42578125" style="15"/>
    <col min="5892" max="5892" width="38.42578125" style="15" customWidth="1"/>
    <col min="5893" max="5897" width="19.7109375" style="15" customWidth="1"/>
    <col min="5898" max="6147" width="11.42578125" style="15"/>
    <col min="6148" max="6148" width="38.42578125" style="15" customWidth="1"/>
    <col min="6149" max="6153" width="19.7109375" style="15" customWidth="1"/>
    <col min="6154" max="6403" width="11.42578125" style="15"/>
    <col min="6404" max="6404" width="38.42578125" style="15" customWidth="1"/>
    <col min="6405" max="6409" width="19.7109375" style="15" customWidth="1"/>
    <col min="6410" max="6659" width="11.42578125" style="15"/>
    <col min="6660" max="6660" width="38.42578125" style="15" customWidth="1"/>
    <col min="6661" max="6665" width="19.7109375" style="15" customWidth="1"/>
    <col min="6666" max="6915" width="11.42578125" style="15"/>
    <col min="6916" max="6916" width="38.42578125" style="15" customWidth="1"/>
    <col min="6917" max="6921" width="19.7109375" style="15" customWidth="1"/>
    <col min="6922" max="7171" width="11.42578125" style="15"/>
    <col min="7172" max="7172" width="38.42578125" style="15" customWidth="1"/>
    <col min="7173" max="7177" width="19.7109375" style="15" customWidth="1"/>
    <col min="7178" max="7427" width="11.42578125" style="15"/>
    <col min="7428" max="7428" width="38.42578125" style="15" customWidth="1"/>
    <col min="7429" max="7433" width="19.7109375" style="15" customWidth="1"/>
    <col min="7434" max="7683" width="11.42578125" style="15"/>
    <col min="7684" max="7684" width="38.42578125" style="15" customWidth="1"/>
    <col min="7685" max="7689" width="19.7109375" style="15" customWidth="1"/>
    <col min="7690" max="7939" width="11.42578125" style="15"/>
    <col min="7940" max="7940" width="38.42578125" style="15" customWidth="1"/>
    <col min="7941" max="7945" width="19.7109375" style="15" customWidth="1"/>
    <col min="7946" max="8195" width="11.42578125" style="15"/>
    <col min="8196" max="8196" width="38.42578125" style="15" customWidth="1"/>
    <col min="8197" max="8201" width="19.7109375" style="15" customWidth="1"/>
    <col min="8202" max="8451" width="11.42578125" style="15"/>
    <col min="8452" max="8452" width="38.42578125" style="15" customWidth="1"/>
    <col min="8453" max="8457" width="19.7109375" style="15" customWidth="1"/>
    <col min="8458" max="8707" width="11.42578125" style="15"/>
    <col min="8708" max="8708" width="38.42578125" style="15" customWidth="1"/>
    <col min="8709" max="8713" width="19.7109375" style="15" customWidth="1"/>
    <col min="8714" max="8963" width="11.42578125" style="15"/>
    <col min="8964" max="8964" width="38.42578125" style="15" customWidth="1"/>
    <col min="8965" max="8969" width="19.7109375" style="15" customWidth="1"/>
    <col min="8970" max="9219" width="11.42578125" style="15"/>
    <col min="9220" max="9220" width="38.42578125" style="15" customWidth="1"/>
    <col min="9221" max="9225" width="19.7109375" style="15" customWidth="1"/>
    <col min="9226" max="9475" width="11.42578125" style="15"/>
    <col min="9476" max="9476" width="38.42578125" style="15" customWidth="1"/>
    <col min="9477" max="9481" width="19.7109375" style="15" customWidth="1"/>
    <col min="9482" max="9731" width="11.42578125" style="15"/>
    <col min="9732" max="9732" width="38.42578125" style="15" customWidth="1"/>
    <col min="9733" max="9737" width="19.7109375" style="15" customWidth="1"/>
    <col min="9738" max="9987" width="11.42578125" style="15"/>
    <col min="9988" max="9988" width="38.42578125" style="15" customWidth="1"/>
    <col min="9989" max="9993" width="19.7109375" style="15" customWidth="1"/>
    <col min="9994" max="10243" width="11.42578125" style="15"/>
    <col min="10244" max="10244" width="38.42578125" style="15" customWidth="1"/>
    <col min="10245" max="10249" width="19.7109375" style="15" customWidth="1"/>
    <col min="10250" max="10499" width="11.42578125" style="15"/>
    <col min="10500" max="10500" width="38.42578125" style="15" customWidth="1"/>
    <col min="10501" max="10505" width="19.7109375" style="15" customWidth="1"/>
    <col min="10506" max="10755" width="11.42578125" style="15"/>
    <col min="10756" max="10756" width="38.42578125" style="15" customWidth="1"/>
    <col min="10757" max="10761" width="19.7109375" style="15" customWidth="1"/>
    <col min="10762" max="11011" width="11.42578125" style="15"/>
    <col min="11012" max="11012" width="38.42578125" style="15" customWidth="1"/>
    <col min="11013" max="11017" width="19.7109375" style="15" customWidth="1"/>
    <col min="11018" max="11267" width="11.42578125" style="15"/>
    <col min="11268" max="11268" width="38.42578125" style="15" customWidth="1"/>
    <col min="11269" max="11273" width="19.7109375" style="15" customWidth="1"/>
    <col min="11274" max="11523" width="11.42578125" style="15"/>
    <col min="11524" max="11524" width="38.42578125" style="15" customWidth="1"/>
    <col min="11525" max="11529" width="19.7109375" style="15" customWidth="1"/>
    <col min="11530" max="11779" width="11.42578125" style="15"/>
    <col min="11780" max="11780" width="38.42578125" style="15" customWidth="1"/>
    <col min="11781" max="11785" width="19.7109375" style="15" customWidth="1"/>
    <col min="11786" max="12035" width="11.42578125" style="15"/>
    <col min="12036" max="12036" width="38.42578125" style="15" customWidth="1"/>
    <col min="12037" max="12041" width="19.7109375" style="15" customWidth="1"/>
    <col min="12042" max="12291" width="11.42578125" style="15"/>
    <col min="12292" max="12292" width="38.42578125" style="15" customWidth="1"/>
    <col min="12293" max="12297" width="19.7109375" style="15" customWidth="1"/>
    <col min="12298" max="12547" width="11.42578125" style="15"/>
    <col min="12548" max="12548" width="38.42578125" style="15" customWidth="1"/>
    <col min="12549" max="12553" width="19.7109375" style="15" customWidth="1"/>
    <col min="12554" max="12803" width="11.42578125" style="15"/>
    <col min="12804" max="12804" width="38.42578125" style="15" customWidth="1"/>
    <col min="12805" max="12809" width="19.7109375" style="15" customWidth="1"/>
    <col min="12810" max="13059" width="11.42578125" style="15"/>
    <col min="13060" max="13060" width="38.42578125" style="15" customWidth="1"/>
    <col min="13061" max="13065" width="19.7109375" style="15" customWidth="1"/>
    <col min="13066" max="13315" width="11.42578125" style="15"/>
    <col min="13316" max="13316" width="38.42578125" style="15" customWidth="1"/>
    <col min="13317" max="13321" width="19.7109375" style="15" customWidth="1"/>
    <col min="13322" max="13571" width="11.42578125" style="15"/>
    <col min="13572" max="13572" width="38.42578125" style="15" customWidth="1"/>
    <col min="13573" max="13577" width="19.7109375" style="15" customWidth="1"/>
    <col min="13578" max="13827" width="11.42578125" style="15"/>
    <col min="13828" max="13828" width="38.42578125" style="15" customWidth="1"/>
    <col min="13829" max="13833" width="19.7109375" style="15" customWidth="1"/>
    <col min="13834" max="14083" width="11.42578125" style="15"/>
    <col min="14084" max="14084" width="38.42578125" style="15" customWidth="1"/>
    <col min="14085" max="14089" width="19.7109375" style="15" customWidth="1"/>
    <col min="14090" max="14339" width="11.42578125" style="15"/>
    <col min="14340" max="14340" width="38.42578125" style="15" customWidth="1"/>
    <col min="14341" max="14345" width="19.7109375" style="15" customWidth="1"/>
    <col min="14346" max="14595" width="11.42578125" style="15"/>
    <col min="14596" max="14596" width="38.42578125" style="15" customWidth="1"/>
    <col min="14597" max="14601" width="19.7109375" style="15" customWidth="1"/>
    <col min="14602" max="14851" width="11.42578125" style="15"/>
    <col min="14852" max="14852" width="38.42578125" style="15" customWidth="1"/>
    <col min="14853" max="14857" width="19.7109375" style="15" customWidth="1"/>
    <col min="14858" max="15107" width="11.42578125" style="15"/>
    <col min="15108" max="15108" width="38.42578125" style="15" customWidth="1"/>
    <col min="15109" max="15113" width="19.7109375" style="15" customWidth="1"/>
    <col min="15114" max="15363" width="11.42578125" style="15"/>
    <col min="15364" max="15364" width="38.42578125" style="15" customWidth="1"/>
    <col min="15365" max="15369" width="19.7109375" style="15" customWidth="1"/>
    <col min="15370" max="15619" width="11.42578125" style="15"/>
    <col min="15620" max="15620" width="38.42578125" style="15" customWidth="1"/>
    <col min="15621" max="15625" width="19.7109375" style="15" customWidth="1"/>
    <col min="15626" max="15875" width="11.42578125" style="15"/>
    <col min="15876" max="15876" width="38.42578125" style="15" customWidth="1"/>
    <col min="15877" max="15881" width="19.7109375" style="15" customWidth="1"/>
    <col min="15882" max="16131" width="11.42578125" style="15"/>
    <col min="16132" max="16132" width="38.42578125" style="15" customWidth="1"/>
    <col min="16133" max="16137" width="19.7109375" style="15" customWidth="1"/>
    <col min="16138" max="16384" width="11.42578125" style="15"/>
  </cols>
  <sheetData>
    <row r="1" spans="1:11" ht="38.25" customHeight="1">
      <c r="C1" s="344" t="s">
        <v>162</v>
      </c>
      <c r="D1" s="344"/>
      <c r="E1" s="344"/>
      <c r="F1" s="344"/>
      <c r="G1" s="344"/>
      <c r="H1" s="313"/>
      <c r="I1" s="313"/>
    </row>
    <row r="2" spans="1:11" ht="12.75" customHeight="1">
      <c r="B2" s="205" t="s">
        <v>161</v>
      </c>
      <c r="C2" s="344"/>
      <c r="D2" s="344"/>
      <c r="E2" s="344"/>
      <c r="F2" s="344"/>
      <c r="G2" s="344"/>
      <c r="H2" s="313"/>
      <c r="I2" s="313"/>
      <c r="J2" s="204"/>
      <c r="K2" s="204"/>
    </row>
    <row r="3" spans="1:11" ht="18" customHeight="1">
      <c r="B3" s="205"/>
      <c r="C3" s="344"/>
      <c r="D3" s="344"/>
      <c r="E3" s="344"/>
      <c r="F3" s="344"/>
      <c r="G3" s="344"/>
      <c r="H3" s="205"/>
      <c r="I3" s="205"/>
      <c r="J3" s="204"/>
      <c r="K3" s="204"/>
    </row>
    <row r="4" spans="1:11" ht="15.75" customHeight="1">
      <c r="A4" s="205"/>
      <c r="B4" s="205"/>
      <c r="C4" s="205"/>
      <c r="D4" s="205"/>
      <c r="E4" s="205"/>
      <c r="F4" s="205"/>
      <c r="G4" s="205"/>
      <c r="H4" s="205"/>
      <c r="I4" s="205"/>
      <c r="J4" s="204"/>
      <c r="K4" s="204"/>
    </row>
    <row r="5" spans="1:11" ht="22.5" customHeight="1">
      <c r="A5" s="205"/>
      <c r="B5" s="205"/>
      <c r="C5" s="205"/>
      <c r="D5" s="205"/>
      <c r="E5" s="205"/>
      <c r="F5" s="205"/>
      <c r="G5" s="205"/>
      <c r="H5" s="205"/>
      <c r="I5" s="205"/>
      <c r="J5" s="204"/>
      <c r="K5" s="204"/>
    </row>
    <row r="6" spans="1:11" ht="12.75" customHeight="1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ht="4.5" customHeight="1"/>
    <row r="9" spans="1:11" ht="33" customHeight="1" thickBot="1">
      <c r="B9" s="101" t="s">
        <v>57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  <c r="H9" s="309"/>
    </row>
    <row r="10" spans="1:11" ht="23.25" customHeight="1">
      <c r="B10" s="208" t="s">
        <v>58</v>
      </c>
      <c r="C10" s="104">
        <v>41</v>
      </c>
      <c r="D10" s="104">
        <v>0</v>
      </c>
      <c r="E10" s="104">
        <v>3</v>
      </c>
      <c r="F10" s="104">
        <v>0</v>
      </c>
      <c r="G10" s="104">
        <f t="shared" ref="G10:G25" si="0">SUM(C10:F10)</f>
        <v>44</v>
      </c>
      <c r="H10" s="19"/>
    </row>
    <row r="11" spans="1:11" ht="22.5" customHeight="1">
      <c r="B11" s="209" t="s">
        <v>59</v>
      </c>
      <c r="C11" s="105">
        <v>68</v>
      </c>
      <c r="D11" s="105">
        <v>2</v>
      </c>
      <c r="E11" s="105">
        <v>1</v>
      </c>
      <c r="F11" s="105">
        <v>1</v>
      </c>
      <c r="G11" s="106">
        <f t="shared" si="0"/>
        <v>72</v>
      </c>
      <c r="H11" s="310"/>
      <c r="I11" s="16"/>
    </row>
    <row r="12" spans="1:11" ht="30" customHeight="1">
      <c r="B12" s="209" t="s">
        <v>60</v>
      </c>
      <c r="C12" s="105">
        <v>77</v>
      </c>
      <c r="D12" s="105">
        <v>2</v>
      </c>
      <c r="E12" s="105">
        <v>3</v>
      </c>
      <c r="F12" s="105">
        <v>0</v>
      </c>
      <c r="G12" s="106">
        <f t="shared" si="0"/>
        <v>82</v>
      </c>
      <c r="H12" s="310"/>
    </row>
    <row r="13" spans="1:11" ht="27.95" customHeight="1">
      <c r="B13" s="209" t="s">
        <v>61</v>
      </c>
      <c r="C13" s="105">
        <v>77</v>
      </c>
      <c r="D13" s="105">
        <v>0</v>
      </c>
      <c r="E13" s="105">
        <v>1</v>
      </c>
      <c r="F13" s="105">
        <v>0</v>
      </c>
      <c r="G13" s="106">
        <f t="shared" si="0"/>
        <v>78</v>
      </c>
      <c r="H13" s="310"/>
    </row>
    <row r="14" spans="1:11" ht="27.95" customHeight="1">
      <c r="B14" s="209" t="s">
        <v>62</v>
      </c>
      <c r="C14" s="105">
        <v>59</v>
      </c>
      <c r="D14" s="105">
        <v>1</v>
      </c>
      <c r="E14" s="105">
        <v>0</v>
      </c>
      <c r="F14" s="105">
        <v>0</v>
      </c>
      <c r="G14" s="106">
        <f t="shared" si="0"/>
        <v>60</v>
      </c>
      <c r="H14" s="310"/>
    </row>
    <row r="15" spans="1:11" ht="27.95" customHeight="1">
      <c r="B15" s="209" t="s">
        <v>63</v>
      </c>
      <c r="C15" s="105">
        <v>50</v>
      </c>
      <c r="D15" s="105">
        <v>0</v>
      </c>
      <c r="E15" s="105">
        <v>1</v>
      </c>
      <c r="F15" s="105">
        <v>0</v>
      </c>
      <c r="G15" s="106">
        <f t="shared" si="0"/>
        <v>51</v>
      </c>
      <c r="H15" s="310"/>
    </row>
    <row r="16" spans="1:11" ht="27.95" customHeight="1">
      <c r="B16" s="209" t="s">
        <v>64</v>
      </c>
      <c r="C16" s="105">
        <v>77</v>
      </c>
      <c r="D16" s="105">
        <v>2</v>
      </c>
      <c r="E16" s="105">
        <v>1</v>
      </c>
      <c r="F16" s="105">
        <v>0</v>
      </c>
      <c r="G16" s="106">
        <f t="shared" si="0"/>
        <v>80</v>
      </c>
      <c r="H16" s="310"/>
    </row>
    <row r="17" spans="2:8" ht="27.95" customHeight="1">
      <c r="B17" s="209" t="s">
        <v>65</v>
      </c>
      <c r="C17" s="105">
        <v>50</v>
      </c>
      <c r="D17" s="105">
        <v>1</v>
      </c>
      <c r="E17" s="105">
        <v>1</v>
      </c>
      <c r="F17" s="105">
        <v>0</v>
      </c>
      <c r="G17" s="106">
        <f t="shared" si="0"/>
        <v>52</v>
      </c>
      <c r="H17" s="310"/>
    </row>
    <row r="18" spans="2:8" ht="27.95" customHeight="1">
      <c r="B18" s="209" t="s">
        <v>66</v>
      </c>
      <c r="C18" s="105">
        <v>25</v>
      </c>
      <c r="D18" s="105">
        <v>0</v>
      </c>
      <c r="E18" s="105">
        <v>2</v>
      </c>
      <c r="F18" s="105">
        <v>0</v>
      </c>
      <c r="G18" s="105">
        <f t="shared" si="0"/>
        <v>27</v>
      </c>
      <c r="H18" s="19"/>
    </row>
    <row r="19" spans="2:8" ht="27.95" customHeight="1">
      <c r="B19" s="209" t="s">
        <v>67</v>
      </c>
      <c r="C19" s="105">
        <v>32</v>
      </c>
      <c r="D19" s="105">
        <v>0</v>
      </c>
      <c r="E19" s="105">
        <v>1</v>
      </c>
      <c r="F19" s="105">
        <v>0</v>
      </c>
      <c r="G19" s="105">
        <f t="shared" si="0"/>
        <v>33</v>
      </c>
      <c r="H19" s="19"/>
    </row>
    <row r="20" spans="2:8" ht="27.95" customHeight="1">
      <c r="B20" s="209" t="s">
        <v>68</v>
      </c>
      <c r="C20" s="105">
        <v>21</v>
      </c>
      <c r="D20" s="105">
        <v>0</v>
      </c>
      <c r="E20" s="105">
        <v>1</v>
      </c>
      <c r="F20" s="105">
        <v>0</v>
      </c>
      <c r="G20" s="105">
        <f t="shared" si="0"/>
        <v>22</v>
      </c>
      <c r="H20" s="19"/>
    </row>
    <row r="21" spans="2:8" ht="27.95" customHeight="1">
      <c r="B21" s="209" t="s">
        <v>69</v>
      </c>
      <c r="C21" s="105">
        <v>8</v>
      </c>
      <c r="D21" s="105">
        <v>0</v>
      </c>
      <c r="E21" s="105">
        <v>0</v>
      </c>
      <c r="F21" s="105">
        <v>0</v>
      </c>
      <c r="G21" s="105">
        <f t="shared" si="0"/>
        <v>8</v>
      </c>
      <c r="H21" s="19"/>
    </row>
    <row r="22" spans="2:8" ht="27.95" customHeight="1">
      <c r="B22" s="209" t="s">
        <v>70</v>
      </c>
      <c r="C22" s="105">
        <v>5</v>
      </c>
      <c r="D22" s="105">
        <v>1</v>
      </c>
      <c r="E22" s="105">
        <v>1</v>
      </c>
      <c r="F22" s="105">
        <v>0</v>
      </c>
      <c r="G22" s="105">
        <f t="shared" si="0"/>
        <v>7</v>
      </c>
      <c r="H22" s="19"/>
    </row>
    <row r="23" spans="2:8" ht="27.95" customHeight="1">
      <c r="B23" s="209" t="s">
        <v>71</v>
      </c>
      <c r="C23" s="105">
        <v>1</v>
      </c>
      <c r="D23" s="105">
        <v>0</v>
      </c>
      <c r="E23" s="105">
        <v>1</v>
      </c>
      <c r="F23" s="105">
        <v>0</v>
      </c>
      <c r="G23" s="105">
        <f t="shared" si="0"/>
        <v>2</v>
      </c>
      <c r="H23" s="19"/>
    </row>
    <row r="24" spans="2:8" ht="27.95" customHeight="1">
      <c r="B24" s="209" t="s">
        <v>72</v>
      </c>
      <c r="C24" s="105">
        <v>1</v>
      </c>
      <c r="D24" s="105">
        <v>0</v>
      </c>
      <c r="E24" s="105">
        <v>0</v>
      </c>
      <c r="F24" s="105">
        <v>0</v>
      </c>
      <c r="G24" s="105">
        <f t="shared" si="0"/>
        <v>1</v>
      </c>
      <c r="H24" s="19"/>
    </row>
    <row r="25" spans="2:8" ht="27.95" customHeight="1">
      <c r="B25" s="209" t="s">
        <v>73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  <c r="H25" s="19"/>
    </row>
    <row r="26" spans="2:8" ht="12" customHeight="1" thickBot="1">
      <c r="B26" s="111"/>
      <c r="C26" s="108"/>
      <c r="D26" s="108"/>
      <c r="E26" s="108"/>
      <c r="F26" s="108"/>
      <c r="G26" s="108"/>
      <c r="H26" s="19"/>
    </row>
    <row r="27" spans="2:8" ht="44.25" customHeight="1" thickBot="1">
      <c r="B27" s="212" t="s">
        <v>116</v>
      </c>
      <c r="C27" s="213">
        <f>SUM(C10:C26)</f>
        <v>592</v>
      </c>
      <c r="D27" s="213">
        <f>SUM(D10:D26)</f>
        <v>9</v>
      </c>
      <c r="E27" s="213">
        <f>SUM(E10:E26)</f>
        <v>17</v>
      </c>
      <c r="F27" s="213">
        <f>SUM(F10:F26)</f>
        <v>1</v>
      </c>
      <c r="G27" s="214">
        <f>SUM(C27:F27)</f>
        <v>619</v>
      </c>
      <c r="H27" s="311"/>
    </row>
    <row r="28" spans="2:8" ht="13.5" customHeight="1">
      <c r="B28" s="211"/>
      <c r="C28" s="45"/>
      <c r="D28" s="45"/>
      <c r="E28" s="45"/>
      <c r="F28" s="45"/>
      <c r="G28" s="45"/>
      <c r="H28" s="19"/>
    </row>
    <row r="29" spans="2:8" ht="27" customHeight="1">
      <c r="B29" s="209" t="s">
        <v>74</v>
      </c>
      <c r="C29" s="105">
        <v>1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1</v>
      </c>
      <c r="H29" s="19"/>
    </row>
    <row r="30" spans="2:8" ht="21" customHeight="1">
      <c r="B30" s="209" t="s">
        <v>75</v>
      </c>
      <c r="C30" s="105">
        <v>1</v>
      </c>
      <c r="D30" s="105">
        <v>1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2</v>
      </c>
      <c r="H30" s="19"/>
    </row>
    <row r="31" spans="2:8" ht="18.75" customHeight="1">
      <c r="B31" s="209" t="s">
        <v>76</v>
      </c>
      <c r="C31" s="105">
        <v>3</v>
      </c>
      <c r="D31" s="105">
        <v>0</v>
      </c>
      <c r="E31" s="110">
        <v>0</v>
      </c>
      <c r="F31" s="105">
        <v>0</v>
      </c>
      <c r="G31" s="105">
        <f>Tabla12[[#This Row],[CAIDA DE PERSONA]]+Tabla12[[#This Row],[VOLCADURAS]]+Tabla12[[#This Row],[ATROPELLOS]]+Tabla12[[#This Row],[CHOQUES]]</f>
        <v>3</v>
      </c>
      <c r="H31" s="19"/>
    </row>
    <row r="32" spans="2:8" ht="21.75" customHeight="1">
      <c r="B32" s="209" t="s">
        <v>77</v>
      </c>
      <c r="C32" s="105">
        <v>2</v>
      </c>
      <c r="D32" s="105">
        <v>0</v>
      </c>
      <c r="E32" s="105">
        <v>0</v>
      </c>
      <c r="F32" s="105">
        <v>0</v>
      </c>
      <c r="G32" s="105">
        <f>Tabla12[[#This Row],[CAIDA DE PERSONA]]+Tabla12[[#This Row],[VOLCADURAS]]+Tabla12[[#This Row],[ATROPELLOS]]+Tabla12[[#This Row],[CHOQUES]]</f>
        <v>2</v>
      </c>
      <c r="H32" s="19"/>
    </row>
    <row r="33" spans="2:11" ht="9.75" customHeight="1" thickBot="1">
      <c r="B33" s="111"/>
      <c r="C33" s="108"/>
      <c r="D33" s="108"/>
      <c r="E33" s="108"/>
      <c r="F33" s="108"/>
      <c r="G33" s="108"/>
      <c r="H33" s="19"/>
      <c r="K33" s="19"/>
    </row>
    <row r="34" spans="2:11" ht="32.25" customHeight="1" thickBot="1">
      <c r="B34" s="210" t="s">
        <v>78</v>
      </c>
      <c r="C34" s="109">
        <f>C29+C30+C31+C32</f>
        <v>7</v>
      </c>
      <c r="D34" s="109">
        <f>D29+D30+D31+D32</f>
        <v>1</v>
      </c>
      <c r="E34" s="109">
        <f t="shared" ref="E34:G34" si="1">E29+E30+E31+E32</f>
        <v>0</v>
      </c>
      <c r="F34" s="109">
        <f t="shared" si="1"/>
        <v>0</v>
      </c>
      <c r="G34" s="109">
        <f t="shared" si="1"/>
        <v>8</v>
      </c>
      <c r="H34" s="18"/>
      <c r="K34" s="19"/>
    </row>
    <row r="35" spans="2:11" ht="9.75" customHeight="1" thickBot="1">
      <c r="B35" s="20"/>
      <c r="C35" s="19"/>
      <c r="D35" s="19"/>
      <c r="E35" s="19"/>
      <c r="F35" s="19"/>
      <c r="G35" s="19"/>
      <c r="H35" s="19"/>
      <c r="K35" s="19"/>
    </row>
    <row r="36" spans="2:11" ht="32.25" customHeight="1" thickBot="1">
      <c r="B36" s="207" t="s">
        <v>79</v>
      </c>
      <c r="C36" s="25">
        <v>16</v>
      </c>
      <c r="D36" s="25">
        <v>0</v>
      </c>
      <c r="E36" s="26">
        <v>1</v>
      </c>
      <c r="F36" s="26">
        <v>0</v>
      </c>
      <c r="G36" s="27">
        <f>C36+D36+E36+F36</f>
        <v>17</v>
      </c>
      <c r="H36" s="18"/>
    </row>
    <row r="37" spans="2:11" ht="30.95" customHeight="1">
      <c r="B37" s="207" t="s">
        <v>5</v>
      </c>
      <c r="C37" s="26">
        <f>C34+C27+C36</f>
        <v>615</v>
      </c>
      <c r="D37" s="26">
        <f>D36+D34+D27</f>
        <v>10</v>
      </c>
      <c r="E37" s="26">
        <f>E36+E34+E27</f>
        <v>18</v>
      </c>
      <c r="F37" s="26">
        <f>F36+F34+F27</f>
        <v>1</v>
      </c>
      <c r="G37" s="27">
        <f>C37+D37+E37+F37</f>
        <v>644</v>
      </c>
      <c r="H37" s="18"/>
      <c r="K37" s="24"/>
    </row>
    <row r="38" spans="2:11" ht="21.75" customHeight="1"/>
    <row r="39" spans="2:11" ht="18.75" customHeight="1">
      <c r="C39" s="206"/>
    </row>
    <row r="40" spans="2:11" ht="25.5" customHeight="1"/>
    <row r="41" spans="2:11" ht="18.75" customHeight="1">
      <c r="C41" s="20"/>
      <c r="D41" s="19"/>
      <c r="E41" s="19"/>
      <c r="F41" s="19"/>
      <c r="G41" s="19"/>
      <c r="H41" s="19"/>
      <c r="I41" s="19"/>
    </row>
    <row r="42" spans="2:11" ht="30.95" customHeight="1">
      <c r="D42" s="343" t="s">
        <v>119</v>
      </c>
      <c r="E42" s="343"/>
      <c r="F42" s="343"/>
      <c r="G42" s="343"/>
      <c r="H42" s="308"/>
    </row>
    <row r="43" spans="2:11" ht="30.95" customHeight="1">
      <c r="D43" s="343"/>
      <c r="E43" s="343"/>
      <c r="F43" s="343"/>
      <c r="G43" s="343"/>
      <c r="H43" s="308"/>
    </row>
    <row r="44" spans="2:11" ht="30.95" customHeight="1"/>
    <row r="45" spans="2:11" ht="30.95" customHeight="1">
      <c r="C45" s="22"/>
      <c r="D45" s="22"/>
      <c r="E45" s="22"/>
      <c r="F45" s="22"/>
      <c r="G45" s="22"/>
      <c r="H45" s="22"/>
      <c r="I45" s="22"/>
    </row>
    <row r="46" spans="2:11" ht="30.95" customHeight="1">
      <c r="C46" s="16"/>
      <c r="D46" s="16"/>
      <c r="E46" s="16"/>
      <c r="F46" s="16"/>
      <c r="G46" s="16"/>
      <c r="H46" s="16"/>
      <c r="I46" s="16"/>
    </row>
    <row r="47" spans="2:11" ht="30.95" customHeight="1">
      <c r="C47" s="7"/>
      <c r="D47" s="7"/>
      <c r="E47" s="7"/>
      <c r="F47" s="7"/>
      <c r="G47" s="7"/>
      <c r="H47" s="7"/>
      <c r="I47" s="7"/>
    </row>
    <row r="48" spans="2:11" ht="30.95" customHeight="1">
      <c r="C48" s="20"/>
      <c r="D48" s="19"/>
      <c r="E48" s="19"/>
      <c r="F48" s="19"/>
      <c r="G48" s="19"/>
      <c r="H48" s="19"/>
      <c r="I48" s="19"/>
    </row>
    <row r="49" spans="3:9" ht="30.95" customHeight="1">
      <c r="C49" s="20"/>
      <c r="D49" s="19"/>
      <c r="E49" s="19"/>
      <c r="F49" s="19"/>
      <c r="G49" s="19"/>
      <c r="H49" s="19"/>
      <c r="I49" s="19"/>
    </row>
    <row r="50" spans="3:9" ht="30.95" customHeight="1">
      <c r="C50" s="20"/>
      <c r="D50" s="19"/>
      <c r="E50" s="19"/>
      <c r="F50" s="19"/>
      <c r="G50" s="19"/>
      <c r="H50" s="19"/>
      <c r="I50" s="19"/>
    </row>
    <row r="51" spans="3:9" ht="30.95" customHeight="1">
      <c r="C51" s="20"/>
      <c r="D51" s="19"/>
      <c r="E51" s="19"/>
      <c r="F51" s="19"/>
      <c r="G51" s="19"/>
      <c r="H51" s="19"/>
      <c r="I51" s="19"/>
    </row>
    <row r="52" spans="3:9" ht="30.95" customHeight="1">
      <c r="C52" s="20"/>
      <c r="D52" s="19"/>
      <c r="E52" s="19"/>
      <c r="F52" s="19"/>
      <c r="G52" s="19"/>
      <c r="H52" s="19"/>
      <c r="I52" s="19"/>
    </row>
    <row r="53" spans="3:9" ht="30.95" customHeight="1">
      <c r="C53" s="23"/>
      <c r="D53" s="18"/>
      <c r="E53" s="18"/>
      <c r="F53" s="18"/>
      <c r="G53" s="18"/>
      <c r="H53" s="18"/>
      <c r="I53" s="18"/>
    </row>
    <row r="54" spans="3:9" ht="30.95" customHeight="1">
      <c r="C54" s="20"/>
      <c r="D54" s="19"/>
      <c r="E54" s="19"/>
      <c r="F54" s="19"/>
      <c r="G54" s="19"/>
      <c r="H54" s="19"/>
      <c r="I54" s="19"/>
    </row>
    <row r="55" spans="3:9" ht="30.95" customHeight="1">
      <c r="C55" s="20"/>
      <c r="D55" s="19"/>
      <c r="E55" s="19"/>
      <c r="F55" s="19"/>
      <c r="G55" s="19"/>
      <c r="H55" s="19"/>
      <c r="I55" s="19"/>
    </row>
    <row r="56" spans="3:9" ht="30.95" customHeight="1">
      <c r="C56" s="21"/>
      <c r="D56" s="19"/>
      <c r="E56" s="19"/>
      <c r="F56" s="19"/>
      <c r="G56" s="19"/>
      <c r="H56" s="19"/>
      <c r="I56" s="19"/>
    </row>
  </sheetData>
  <mergeCells count="2">
    <mergeCell ref="D42:G43"/>
    <mergeCell ref="C1:G3"/>
  </mergeCells>
  <printOptions horizontalCentered="1"/>
  <pageMargins left="0.42" right="0" top="0.59" bottom="0" header="0" footer="0"/>
  <pageSetup scale="69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106"/>
  <sheetViews>
    <sheetView showGridLines="0" view="pageLayout" topLeftCell="A64" zoomScaleNormal="100" workbookViewId="0">
      <selection activeCell="D27" sqref="D27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204" t="s">
        <v>175</v>
      </c>
      <c r="C2" s="345" t="s">
        <v>176</v>
      </c>
      <c r="D2" s="345"/>
      <c r="E2" s="345"/>
      <c r="F2" s="345"/>
      <c r="G2" s="205"/>
    </row>
    <row r="3" spans="2:7" ht="12.75" customHeight="1">
      <c r="B3" s="204"/>
      <c r="C3" s="345"/>
      <c r="D3" s="345"/>
      <c r="E3" s="345"/>
      <c r="F3" s="345"/>
      <c r="G3" s="205"/>
    </row>
    <row r="4" spans="2:7" ht="28.5" customHeight="1">
      <c r="B4" s="204"/>
      <c r="C4" s="345"/>
      <c r="D4" s="345"/>
      <c r="E4" s="345"/>
      <c r="F4" s="345"/>
      <c r="G4" s="205"/>
    </row>
    <row r="7" spans="2:7" ht="16.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5</v>
      </c>
      <c r="D12" s="28">
        <v>0</v>
      </c>
      <c r="E12" s="28">
        <v>0</v>
      </c>
      <c r="F12" s="28">
        <v>0</v>
      </c>
      <c r="G12" s="70">
        <f t="shared" ref="G12:G35" si="0">SUM(C12:F12)</f>
        <v>5</v>
      </c>
    </row>
    <row r="13" spans="2:7" ht="27.95" customHeight="1">
      <c r="B13" s="29" t="s">
        <v>34</v>
      </c>
      <c r="C13" s="28">
        <v>6</v>
      </c>
      <c r="D13" s="28">
        <v>0</v>
      </c>
      <c r="E13" s="28">
        <v>0</v>
      </c>
      <c r="F13" s="28">
        <v>0</v>
      </c>
      <c r="G13" s="70">
        <f t="shared" si="0"/>
        <v>6</v>
      </c>
    </row>
    <row r="14" spans="2:7" ht="27.95" customHeight="1">
      <c r="B14" s="29" t="s">
        <v>35</v>
      </c>
      <c r="C14" s="28">
        <v>1</v>
      </c>
      <c r="D14" s="28">
        <v>1</v>
      </c>
      <c r="E14" s="28">
        <v>0</v>
      </c>
      <c r="F14" s="28">
        <v>0</v>
      </c>
      <c r="G14" s="70">
        <f t="shared" si="0"/>
        <v>2</v>
      </c>
    </row>
    <row r="15" spans="2:7" ht="27.95" customHeight="1">
      <c r="B15" s="29" t="s">
        <v>36</v>
      </c>
      <c r="C15" s="28">
        <v>1</v>
      </c>
      <c r="D15" s="28">
        <v>0</v>
      </c>
      <c r="E15" s="28">
        <v>0</v>
      </c>
      <c r="F15" s="28">
        <v>0</v>
      </c>
      <c r="G15" s="70">
        <f t="shared" si="0"/>
        <v>1</v>
      </c>
    </row>
    <row r="16" spans="2:7" ht="27.95" customHeight="1">
      <c r="B16" s="29" t="s">
        <v>37</v>
      </c>
      <c r="C16" s="28">
        <v>3</v>
      </c>
      <c r="D16" s="28">
        <v>0</v>
      </c>
      <c r="E16" s="28">
        <v>0</v>
      </c>
      <c r="F16" s="28">
        <v>0</v>
      </c>
      <c r="G16" s="70">
        <f t="shared" si="0"/>
        <v>3</v>
      </c>
    </row>
    <row r="17" spans="2:7" ht="27.95" customHeight="1">
      <c r="B17" s="29" t="s">
        <v>38</v>
      </c>
      <c r="C17" s="28">
        <v>1</v>
      </c>
      <c r="D17" s="28">
        <v>0</v>
      </c>
      <c r="E17" s="28">
        <v>1</v>
      </c>
      <c r="F17" s="28">
        <v>0</v>
      </c>
      <c r="G17" s="70">
        <f t="shared" si="0"/>
        <v>2</v>
      </c>
    </row>
    <row r="18" spans="2:7" ht="27.95" customHeight="1">
      <c r="B18" s="29" t="s">
        <v>39</v>
      </c>
      <c r="C18" s="28">
        <v>7</v>
      </c>
      <c r="D18" s="28">
        <v>0</v>
      </c>
      <c r="E18" s="28">
        <v>0</v>
      </c>
      <c r="F18" s="28">
        <v>0</v>
      </c>
      <c r="G18" s="70">
        <f t="shared" si="0"/>
        <v>7</v>
      </c>
    </row>
    <row r="19" spans="2:7" ht="27.95" customHeight="1">
      <c r="B19" s="29" t="s">
        <v>40</v>
      </c>
      <c r="C19" s="28">
        <v>21</v>
      </c>
      <c r="D19" s="28">
        <v>0</v>
      </c>
      <c r="E19" s="28">
        <v>2</v>
      </c>
      <c r="F19" s="28">
        <v>0</v>
      </c>
      <c r="G19" s="70">
        <f t="shared" si="0"/>
        <v>23</v>
      </c>
    </row>
    <row r="20" spans="2:7" ht="27.95" customHeight="1">
      <c r="B20" s="29" t="s">
        <v>41</v>
      </c>
      <c r="C20" s="28">
        <v>36</v>
      </c>
      <c r="D20" s="28">
        <v>1</v>
      </c>
      <c r="E20" s="28">
        <v>0</v>
      </c>
      <c r="F20" s="28">
        <v>0</v>
      </c>
      <c r="G20" s="70">
        <f t="shared" si="0"/>
        <v>37</v>
      </c>
    </row>
    <row r="21" spans="2:7" ht="27.95" customHeight="1">
      <c r="B21" s="29" t="s">
        <v>42</v>
      </c>
      <c r="C21" s="28">
        <v>27</v>
      </c>
      <c r="D21" s="28">
        <v>0</v>
      </c>
      <c r="E21" s="28">
        <v>0</v>
      </c>
      <c r="F21" s="28">
        <v>1</v>
      </c>
      <c r="G21" s="70">
        <f t="shared" si="0"/>
        <v>28</v>
      </c>
    </row>
    <row r="22" spans="2:7" ht="27.95" customHeight="1">
      <c r="B22" s="29" t="s">
        <v>43</v>
      </c>
      <c r="C22" s="28">
        <v>12</v>
      </c>
      <c r="D22" s="28">
        <v>2</v>
      </c>
      <c r="E22" s="28">
        <v>0</v>
      </c>
      <c r="F22" s="28">
        <v>0</v>
      </c>
      <c r="G22" s="68">
        <f t="shared" si="0"/>
        <v>14</v>
      </c>
    </row>
    <row r="23" spans="2:7" ht="27.95" customHeight="1">
      <c r="B23" s="29" t="s">
        <v>44</v>
      </c>
      <c r="C23" s="28">
        <v>14</v>
      </c>
      <c r="D23" s="28">
        <v>1</v>
      </c>
      <c r="E23" s="28">
        <v>0</v>
      </c>
      <c r="F23" s="28">
        <v>0</v>
      </c>
      <c r="G23" s="68">
        <f t="shared" si="0"/>
        <v>15</v>
      </c>
    </row>
    <row r="24" spans="2:7" ht="27.95" customHeight="1">
      <c r="B24" s="29" t="s">
        <v>45</v>
      </c>
      <c r="C24" s="28">
        <v>18</v>
      </c>
      <c r="D24" s="28">
        <v>2</v>
      </c>
      <c r="E24" s="28">
        <v>0</v>
      </c>
      <c r="F24" s="28">
        <v>0</v>
      </c>
      <c r="G24" s="68">
        <f t="shared" si="0"/>
        <v>20</v>
      </c>
    </row>
    <row r="25" spans="2:7" ht="27.95" customHeight="1">
      <c r="B25" s="29" t="s">
        <v>46</v>
      </c>
      <c r="C25" s="28">
        <v>20</v>
      </c>
      <c r="D25" s="28">
        <v>1</v>
      </c>
      <c r="E25" s="28">
        <v>1</v>
      </c>
      <c r="F25" s="28">
        <v>0</v>
      </c>
      <c r="G25" s="68">
        <f t="shared" si="0"/>
        <v>22</v>
      </c>
    </row>
    <row r="26" spans="2:7" ht="27.95" customHeight="1">
      <c r="B26" s="29" t="s">
        <v>47</v>
      </c>
      <c r="C26" s="28">
        <v>22</v>
      </c>
      <c r="D26" s="28">
        <v>2</v>
      </c>
      <c r="E26" s="28">
        <v>1</v>
      </c>
      <c r="F26" s="28">
        <v>0</v>
      </c>
      <c r="G26" s="68">
        <f t="shared" si="0"/>
        <v>25</v>
      </c>
    </row>
    <row r="27" spans="2:7" ht="27.95" customHeight="1">
      <c r="B27" s="29" t="s">
        <v>48</v>
      </c>
      <c r="C27" s="28">
        <v>21</v>
      </c>
      <c r="D27" s="28">
        <v>0</v>
      </c>
      <c r="E27" s="28">
        <v>0</v>
      </c>
      <c r="F27" s="28">
        <v>0</v>
      </c>
      <c r="G27" s="68">
        <f t="shared" si="0"/>
        <v>21</v>
      </c>
    </row>
    <row r="28" spans="2:7" ht="27.95" customHeight="1">
      <c r="B28" s="29" t="s">
        <v>49</v>
      </c>
      <c r="C28" s="28">
        <v>22</v>
      </c>
      <c r="D28" s="28">
        <v>0</v>
      </c>
      <c r="E28" s="28">
        <v>1</v>
      </c>
      <c r="F28" s="28">
        <v>0</v>
      </c>
      <c r="G28" s="68">
        <f t="shared" si="0"/>
        <v>23</v>
      </c>
    </row>
    <row r="29" spans="2:7" ht="27.95" customHeight="1">
      <c r="B29" s="29" t="s">
        <v>50</v>
      </c>
      <c r="C29" s="28">
        <v>13</v>
      </c>
      <c r="D29" s="28">
        <v>0</v>
      </c>
      <c r="E29" s="28">
        <v>1</v>
      </c>
      <c r="F29" s="28">
        <v>0</v>
      </c>
      <c r="G29" s="68">
        <f t="shared" si="0"/>
        <v>14</v>
      </c>
    </row>
    <row r="30" spans="2:7" ht="27.95" customHeight="1">
      <c r="B30" s="29" t="s">
        <v>51</v>
      </c>
      <c r="C30" s="28">
        <v>16</v>
      </c>
      <c r="D30" s="28">
        <v>0</v>
      </c>
      <c r="E30" s="28">
        <v>1</v>
      </c>
      <c r="F30" s="28">
        <v>0</v>
      </c>
      <c r="G30" s="68">
        <f t="shared" si="0"/>
        <v>17</v>
      </c>
    </row>
    <row r="31" spans="2:7" ht="27.95" customHeight="1">
      <c r="B31" s="29" t="s">
        <v>52</v>
      </c>
      <c r="C31" s="28">
        <v>5</v>
      </c>
      <c r="D31" s="28">
        <v>0</v>
      </c>
      <c r="E31" s="28">
        <v>0</v>
      </c>
      <c r="F31" s="28">
        <v>0</v>
      </c>
      <c r="G31" s="70">
        <f t="shared" si="0"/>
        <v>5</v>
      </c>
    </row>
    <row r="32" spans="2:7" ht="27.95" customHeight="1">
      <c r="B32" s="29" t="s">
        <v>53</v>
      </c>
      <c r="C32" s="28">
        <v>13</v>
      </c>
      <c r="D32" s="28">
        <v>0</v>
      </c>
      <c r="E32" s="28">
        <v>2</v>
      </c>
      <c r="F32" s="28">
        <v>0</v>
      </c>
      <c r="G32" s="70">
        <f t="shared" si="0"/>
        <v>15</v>
      </c>
    </row>
    <row r="33" spans="2:7" ht="27.95" customHeight="1">
      <c r="B33" s="29" t="s">
        <v>54</v>
      </c>
      <c r="C33" s="28">
        <v>16</v>
      </c>
      <c r="D33" s="28">
        <v>0</v>
      </c>
      <c r="E33" s="28">
        <v>0</v>
      </c>
      <c r="F33" s="28">
        <v>0</v>
      </c>
      <c r="G33" s="70">
        <f t="shared" si="0"/>
        <v>16</v>
      </c>
    </row>
    <row r="34" spans="2:7" ht="27.95" customHeight="1">
      <c r="B34" s="29" t="s">
        <v>55</v>
      </c>
      <c r="C34" s="28">
        <v>11</v>
      </c>
      <c r="D34" s="28">
        <v>0</v>
      </c>
      <c r="E34" s="28">
        <v>0</v>
      </c>
      <c r="F34" s="28">
        <v>0</v>
      </c>
      <c r="G34" s="70">
        <f t="shared" si="0"/>
        <v>11</v>
      </c>
    </row>
    <row r="35" spans="2:7" ht="27.95" customHeight="1">
      <c r="B35" s="30" t="s">
        <v>56</v>
      </c>
      <c r="C35" s="28">
        <v>8</v>
      </c>
      <c r="D35" s="28">
        <v>0</v>
      </c>
      <c r="E35" s="28">
        <v>0</v>
      </c>
      <c r="F35" s="28">
        <v>0</v>
      </c>
      <c r="G35" s="70">
        <f t="shared" si="0"/>
        <v>8</v>
      </c>
    </row>
    <row r="36" spans="2:7" s="35" customFormat="1" ht="5.25" customHeight="1" thickBot="1">
      <c r="B36" s="107"/>
      <c r="C36" s="108"/>
      <c r="D36" s="108"/>
      <c r="E36" s="108"/>
      <c r="F36" s="108"/>
      <c r="G36" s="114"/>
    </row>
    <row r="37" spans="2:7" ht="27.95" customHeight="1" thickTop="1">
      <c r="B37" s="31" t="s">
        <v>5</v>
      </c>
      <c r="C37" s="32">
        <f>SUM(C12:C36)</f>
        <v>319</v>
      </c>
      <c r="D37" s="32">
        <f>SUM(D12:D36)</f>
        <v>10</v>
      </c>
      <c r="E37" s="32">
        <f>SUM(E12:E36)</f>
        <v>10</v>
      </c>
      <c r="F37" s="32">
        <f>SUM(F12:F35)</f>
        <v>1</v>
      </c>
      <c r="G37" s="33">
        <f>SUM(C37:F37)</f>
        <v>340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8.2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30.9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C2:F4"/>
  </mergeCells>
  <printOptions horizontalCentered="1"/>
  <pageMargins left="0.42" right="0" top="0.59" bottom="0" header="0" footer="0"/>
  <pageSetup scale="77" fitToHeight="2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98"/>
  <sheetViews>
    <sheetView showGridLines="0" view="pageLayout" topLeftCell="A61" zoomScaleNormal="100" workbookViewId="0">
      <selection activeCell="D27" sqref="D27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9.7109375" style="15" customWidth="1"/>
    <col min="6" max="6" width="26.2851562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6.5" customHeight="1"/>
    <row r="2" spans="2:7" ht="20.25" customHeight="1"/>
    <row r="3" spans="2:7" ht="25.5" customHeight="1">
      <c r="B3" s="203" t="s">
        <v>177</v>
      </c>
      <c r="C3" s="346" t="s">
        <v>178</v>
      </c>
      <c r="D3" s="346"/>
      <c r="E3" s="346"/>
      <c r="F3" s="346"/>
      <c r="G3" s="346"/>
    </row>
    <row r="4" spans="2:7" ht="28.5" customHeight="1">
      <c r="B4" s="203"/>
      <c r="C4" s="346"/>
      <c r="D4" s="346"/>
      <c r="E4" s="346"/>
      <c r="F4" s="346"/>
      <c r="G4" s="346"/>
    </row>
    <row r="5" spans="2:7" ht="12.75" customHeight="1">
      <c r="B5" s="203"/>
      <c r="C5" s="203"/>
      <c r="D5" s="203"/>
      <c r="E5" s="203"/>
      <c r="F5" s="203"/>
      <c r="G5" s="203"/>
    </row>
    <row r="7" spans="2:7" ht="12" customHeight="1" thickBot="1"/>
    <row r="8" spans="2:7" ht="8.25" hidden="1" customHeight="1" thickBot="1"/>
    <row r="9" spans="2:7" ht="30" customHeight="1" thickBot="1">
      <c r="B9" s="348" t="s">
        <v>166</v>
      </c>
      <c r="C9" s="349"/>
      <c r="D9" s="349"/>
      <c r="E9" s="349"/>
      <c r="F9" s="349"/>
      <c r="G9" s="350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110</v>
      </c>
    </row>
    <row r="12" spans="2:7" ht="27.95" customHeight="1">
      <c r="B12" s="29" t="s">
        <v>33</v>
      </c>
      <c r="C12" s="28">
        <v>2</v>
      </c>
    </row>
    <row r="13" spans="2:7" ht="21" customHeight="1">
      <c r="B13" s="29" t="s">
        <v>34</v>
      </c>
      <c r="C13" s="28">
        <v>3</v>
      </c>
    </row>
    <row r="14" spans="2:7" ht="22.5" customHeight="1">
      <c r="B14" s="29" t="s">
        <v>35</v>
      </c>
      <c r="C14" s="69">
        <v>1</v>
      </c>
    </row>
    <row r="15" spans="2:7" ht="21" customHeight="1">
      <c r="B15" s="29" t="s">
        <v>36</v>
      </c>
      <c r="C15" s="69">
        <v>0</v>
      </c>
    </row>
    <row r="16" spans="2:7" ht="20.25" customHeight="1">
      <c r="B16" s="29" t="s">
        <v>37</v>
      </c>
      <c r="C16" s="28">
        <v>2</v>
      </c>
    </row>
    <row r="17" spans="2:3" ht="27.95" customHeight="1">
      <c r="B17" s="29" t="s">
        <v>38</v>
      </c>
      <c r="C17" s="28">
        <v>0</v>
      </c>
    </row>
    <row r="18" spans="2:3" ht="27.95" customHeight="1">
      <c r="B18" s="29" t="s">
        <v>39</v>
      </c>
      <c r="C18" s="28">
        <v>1</v>
      </c>
    </row>
    <row r="19" spans="2:3" ht="27.95" customHeight="1">
      <c r="B19" s="29" t="s">
        <v>40</v>
      </c>
      <c r="C19" s="28">
        <v>2</v>
      </c>
    </row>
    <row r="20" spans="2:3" ht="27.95" customHeight="1">
      <c r="B20" s="29" t="s">
        <v>41</v>
      </c>
      <c r="C20" s="28">
        <v>1</v>
      </c>
    </row>
    <row r="21" spans="2:3" ht="27.95" customHeight="1">
      <c r="B21" s="29" t="s">
        <v>42</v>
      </c>
      <c r="C21" s="28">
        <v>0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1</v>
      </c>
    </row>
    <row r="25" spans="2:3" ht="27.95" customHeight="1">
      <c r="B25" s="29" t="s">
        <v>46</v>
      </c>
      <c r="C25" s="28">
        <v>1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1</v>
      </c>
    </row>
    <row r="28" spans="2:3" ht="27.95" customHeight="1">
      <c r="B28" s="29" t="s">
        <v>49</v>
      </c>
      <c r="C28" s="28">
        <v>1</v>
      </c>
    </row>
    <row r="29" spans="2:3" ht="27.95" customHeight="1">
      <c r="B29" s="29" t="s">
        <v>50</v>
      </c>
      <c r="C29" s="28">
        <v>0</v>
      </c>
    </row>
    <row r="30" spans="2:3" ht="24.75" customHeight="1">
      <c r="B30" s="29" t="s">
        <v>51</v>
      </c>
      <c r="C30" s="28">
        <v>1</v>
      </c>
    </row>
    <row r="31" spans="2:3" ht="21" customHeight="1">
      <c r="B31" s="29" t="s">
        <v>52</v>
      </c>
      <c r="C31" s="28">
        <v>0</v>
      </c>
    </row>
    <row r="32" spans="2:3" ht="27.95" customHeight="1">
      <c r="B32" s="29" t="s">
        <v>53</v>
      </c>
      <c r="C32" s="28">
        <v>2</v>
      </c>
    </row>
    <row r="33" spans="2:9" ht="27.95" customHeight="1">
      <c r="B33" s="29" t="s">
        <v>54</v>
      </c>
      <c r="C33" s="69">
        <v>2</v>
      </c>
    </row>
    <row r="34" spans="2:9" ht="24.75" customHeight="1">
      <c r="B34" s="29" t="s">
        <v>55</v>
      </c>
      <c r="C34" s="28">
        <v>0</v>
      </c>
    </row>
    <row r="35" spans="2:9" ht="27.95" customHeight="1">
      <c r="B35" s="30" t="s">
        <v>56</v>
      </c>
      <c r="C35" s="28">
        <v>4</v>
      </c>
    </row>
    <row r="36" spans="2:9" s="35" customFormat="1" ht="4.5" customHeight="1" thickBot="1">
      <c r="B36" s="161"/>
      <c r="C36" s="162"/>
    </row>
    <row r="37" spans="2:9" ht="27.95" customHeight="1" thickTop="1">
      <c r="B37" s="163" t="s">
        <v>5</v>
      </c>
      <c r="C37" s="314">
        <f>SUM(C12:C36)</f>
        <v>26</v>
      </c>
    </row>
    <row r="38" spans="2:9" ht="21.75" customHeight="1">
      <c r="B38" s="17"/>
      <c r="C38" s="18"/>
      <c r="D38" s="18"/>
      <c r="E38" s="18"/>
      <c r="F38" s="18"/>
      <c r="G38" s="19"/>
    </row>
    <row r="39" spans="2:9" ht="14.25" hidden="1" customHeight="1">
      <c r="B39" s="20"/>
      <c r="C39" s="19"/>
      <c r="D39" s="19"/>
      <c r="E39" s="19"/>
      <c r="F39" s="19"/>
      <c r="G39" s="19"/>
    </row>
    <row r="40" spans="2:9" ht="22.5" customHeight="1">
      <c r="B40" s="347" t="s">
        <v>167</v>
      </c>
      <c r="C40" s="347"/>
      <c r="D40" s="347"/>
      <c r="E40" s="347"/>
      <c r="F40" s="347"/>
      <c r="G40" s="347"/>
      <c r="H40" s="222"/>
      <c r="I40" s="222"/>
    </row>
    <row r="41" spans="2:9" ht="30.95" customHeight="1">
      <c r="G41" s="19"/>
    </row>
    <row r="42" spans="2:9" ht="33" customHeight="1">
      <c r="B42" s="217" t="s">
        <v>57</v>
      </c>
      <c r="C42" s="218" t="s">
        <v>110</v>
      </c>
      <c r="G42" s="19"/>
    </row>
    <row r="43" spans="2:9" ht="25.5" customHeight="1">
      <c r="B43" s="219" t="s">
        <v>113</v>
      </c>
      <c r="C43" s="220">
        <v>0</v>
      </c>
      <c r="D43" s="22"/>
      <c r="E43" s="22"/>
      <c r="F43" s="22"/>
      <c r="G43" s="19"/>
    </row>
    <row r="44" spans="2:9" ht="21.95" customHeight="1">
      <c r="B44" s="219" t="s">
        <v>58</v>
      </c>
      <c r="C44" s="164">
        <v>1</v>
      </c>
      <c r="D44" s="16"/>
      <c r="E44" s="16"/>
      <c r="F44" s="16"/>
      <c r="G44" s="19"/>
    </row>
    <row r="45" spans="2:9" ht="21.95" customHeight="1">
      <c r="B45" s="219" t="s">
        <v>59</v>
      </c>
      <c r="C45" s="165">
        <v>4</v>
      </c>
      <c r="D45" s="7"/>
      <c r="E45" s="7"/>
      <c r="F45" s="7"/>
      <c r="G45" s="19"/>
    </row>
    <row r="46" spans="2:9" ht="21.95" customHeight="1">
      <c r="B46" s="219" t="s">
        <v>60</v>
      </c>
      <c r="C46" s="165">
        <v>7</v>
      </c>
      <c r="D46" s="19"/>
      <c r="E46" s="19"/>
      <c r="F46" s="19"/>
      <c r="G46" s="19"/>
    </row>
    <row r="47" spans="2:9" ht="21.95" customHeight="1">
      <c r="B47" s="219" t="s">
        <v>61</v>
      </c>
      <c r="C47" s="165">
        <v>4</v>
      </c>
      <c r="D47" s="19"/>
      <c r="E47" s="19"/>
      <c r="F47" s="19"/>
      <c r="G47" s="19"/>
    </row>
    <row r="48" spans="2:9" ht="21.95" customHeight="1">
      <c r="B48" s="219" t="s">
        <v>62</v>
      </c>
      <c r="C48" s="166">
        <v>1</v>
      </c>
      <c r="D48" s="19"/>
      <c r="E48" s="19"/>
      <c r="F48" s="19"/>
      <c r="G48" s="19"/>
    </row>
    <row r="49" spans="2:7" ht="21.95" customHeight="1">
      <c r="B49" s="219" t="s">
        <v>63</v>
      </c>
      <c r="C49" s="164">
        <v>1</v>
      </c>
      <c r="D49" s="19"/>
      <c r="E49" s="19"/>
      <c r="F49" s="19"/>
      <c r="G49" s="19"/>
    </row>
    <row r="50" spans="2:7" ht="21.95" customHeight="1">
      <c r="B50" s="219" t="s">
        <v>64</v>
      </c>
      <c r="C50" s="164">
        <v>2</v>
      </c>
      <c r="D50" s="19"/>
      <c r="E50" s="19"/>
      <c r="F50" s="19"/>
      <c r="G50" s="19"/>
    </row>
    <row r="51" spans="2:7" ht="21.95" customHeight="1">
      <c r="B51" s="219" t="s">
        <v>65</v>
      </c>
      <c r="C51" s="164">
        <v>1</v>
      </c>
      <c r="D51" s="18"/>
      <c r="E51" s="18"/>
      <c r="F51" s="18"/>
      <c r="G51" s="19"/>
    </row>
    <row r="52" spans="2:7" ht="21.95" customHeight="1">
      <c r="B52" s="219" t="s">
        <v>66</v>
      </c>
      <c r="C52" s="164">
        <v>1</v>
      </c>
      <c r="D52" s="19"/>
      <c r="E52" s="19"/>
      <c r="F52" s="19"/>
      <c r="G52" s="19"/>
    </row>
    <row r="53" spans="2:7" ht="21.95" customHeight="1">
      <c r="B53" s="219" t="s">
        <v>67</v>
      </c>
      <c r="C53" s="164">
        <v>3</v>
      </c>
      <c r="D53" s="19"/>
      <c r="E53" s="19"/>
      <c r="F53" s="19"/>
      <c r="G53" s="19"/>
    </row>
    <row r="54" spans="2:7" ht="21.95" customHeight="1">
      <c r="B54" s="219" t="s">
        <v>68</v>
      </c>
      <c r="C54" s="164">
        <v>0</v>
      </c>
      <c r="D54" s="19"/>
      <c r="E54" s="19"/>
      <c r="F54" s="19"/>
      <c r="G54" s="19"/>
    </row>
    <row r="55" spans="2:7" ht="21.95" customHeight="1">
      <c r="B55" s="219" t="s">
        <v>69</v>
      </c>
      <c r="C55" s="164">
        <v>1</v>
      </c>
      <c r="G55" s="19"/>
    </row>
    <row r="56" spans="2:7" ht="21.95" customHeight="1">
      <c r="B56" s="219" t="s">
        <v>70</v>
      </c>
      <c r="C56" s="164">
        <v>0</v>
      </c>
      <c r="G56" s="19"/>
    </row>
    <row r="57" spans="2:7" ht="21.95" customHeight="1">
      <c r="B57" s="219" t="s">
        <v>71</v>
      </c>
      <c r="C57" s="164">
        <v>0</v>
      </c>
      <c r="G57" s="19"/>
    </row>
    <row r="58" spans="2:7" ht="21.95" customHeight="1">
      <c r="B58" s="219" t="s">
        <v>72</v>
      </c>
      <c r="C58" s="164">
        <v>0</v>
      </c>
      <c r="G58" s="19"/>
    </row>
    <row r="59" spans="2:7" ht="21.95" customHeight="1">
      <c r="B59" s="219" t="s">
        <v>106</v>
      </c>
      <c r="C59" s="164">
        <v>0</v>
      </c>
      <c r="G59" s="19"/>
    </row>
    <row r="60" spans="2:7" ht="21.95" customHeight="1">
      <c r="B60" s="167" t="s">
        <v>5</v>
      </c>
      <c r="C60" s="168">
        <f>SUM(C43:C59)</f>
        <v>26</v>
      </c>
      <c r="G60" s="19"/>
    </row>
    <row r="61" spans="2:7" ht="21.95" customHeight="1">
      <c r="G61" s="19"/>
    </row>
    <row r="62" spans="2:7" ht="9.75" customHeight="1" thickBot="1">
      <c r="G62" s="19"/>
    </row>
    <row r="63" spans="2:7" ht="57" customHeight="1">
      <c r="B63" s="353" t="s">
        <v>117</v>
      </c>
      <c r="C63" s="354"/>
      <c r="D63" s="59"/>
      <c r="G63" s="19"/>
    </row>
    <row r="64" spans="2:7" ht="13.5" customHeight="1">
      <c r="B64" s="355" t="s">
        <v>151</v>
      </c>
      <c r="C64" s="355"/>
      <c r="G64" s="19"/>
    </row>
    <row r="65" spans="2:7" ht="21.95" customHeight="1">
      <c r="B65" s="215" t="s">
        <v>118</v>
      </c>
      <c r="C65" s="216" t="s">
        <v>102</v>
      </c>
      <c r="G65" s="19"/>
    </row>
    <row r="66" spans="2:7" ht="27" customHeight="1">
      <c r="B66" s="51" t="s">
        <v>100</v>
      </c>
      <c r="C66" s="52">
        <v>23</v>
      </c>
      <c r="G66" s="19"/>
    </row>
    <row r="67" spans="2:7" ht="21.95" customHeight="1">
      <c r="B67" s="53" t="s">
        <v>101</v>
      </c>
      <c r="C67" s="54">
        <v>3</v>
      </c>
      <c r="G67" s="19"/>
    </row>
    <row r="68" spans="2:7" ht="21.95" customHeight="1">
      <c r="G68" s="19"/>
    </row>
    <row r="69" spans="2:7" ht="15.75" thickBot="1">
      <c r="G69" s="19"/>
    </row>
    <row r="70" spans="2:7" ht="15.75" thickBot="1">
      <c r="B70" s="351" t="s">
        <v>105</v>
      </c>
      <c r="C70" s="352"/>
      <c r="G70" s="19"/>
    </row>
    <row r="71" spans="2:7" ht="15">
      <c r="B71" s="55" t="s">
        <v>14</v>
      </c>
      <c r="C71" s="56">
        <v>25</v>
      </c>
      <c r="G71" s="19"/>
    </row>
    <row r="72" spans="2:7" ht="15.75" thickBot="1">
      <c r="B72" s="57" t="s">
        <v>15</v>
      </c>
      <c r="C72" s="58">
        <v>1</v>
      </c>
      <c r="G72" s="19"/>
    </row>
    <row r="73" spans="2:7" ht="27.75" customHeight="1">
      <c r="G73" s="19"/>
    </row>
    <row r="74" spans="2:7" ht="15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.75">
      <c r="G78" s="34"/>
    </row>
    <row r="79" spans="2:7" ht="15.75">
      <c r="G79" s="18"/>
    </row>
    <row r="80" spans="2:7" ht="15">
      <c r="G80" s="19"/>
    </row>
    <row r="81" spans="7:7" ht="15.75">
      <c r="G81" s="18"/>
    </row>
    <row r="82" spans="7:7" ht="15">
      <c r="G82" s="19"/>
    </row>
    <row r="83" spans="7:7" ht="15">
      <c r="G83" s="19"/>
    </row>
    <row r="84" spans="7:7" ht="15">
      <c r="G84" s="19"/>
    </row>
    <row r="87" spans="7:7" ht="15.75">
      <c r="G87" s="22"/>
    </row>
    <row r="88" spans="7:7">
      <c r="G88" s="16"/>
    </row>
    <row r="89" spans="7:7" ht="15">
      <c r="G89" s="7"/>
    </row>
    <row r="90" spans="7:7" ht="15">
      <c r="G90" s="19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.75">
      <c r="G95" s="18"/>
    </row>
    <row r="96" spans="7:7" ht="15">
      <c r="G96" s="19"/>
    </row>
    <row r="97" spans="7:7" ht="15">
      <c r="G97" s="19"/>
    </row>
    <row r="98" spans="7:7" ht="15">
      <c r="G98" s="19"/>
    </row>
  </sheetData>
  <mergeCells count="6">
    <mergeCell ref="C3:G4"/>
    <mergeCell ref="B40:G40"/>
    <mergeCell ref="B9:G9"/>
    <mergeCell ref="B70:C70"/>
    <mergeCell ref="B63:C63"/>
    <mergeCell ref="B64:C64"/>
  </mergeCells>
  <printOptions horizontalCentered="1"/>
  <pageMargins left="0.25" right="0.25" top="0.75" bottom="0.75" header="0.3" footer="0.3"/>
  <pageSetup scale="79" fitToHeight="2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view="pageLayout" topLeftCell="A34" zoomScaleNormal="100" workbookViewId="0">
      <selection activeCell="D27" sqref="D27"/>
    </sheetView>
  </sheetViews>
  <sheetFormatPr baseColWidth="10" defaultRowHeight="12.75"/>
  <cols>
    <col min="1" max="1" width="7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1" t="s">
        <v>146</v>
      </c>
      <c r="C3" s="221"/>
    </row>
    <row r="4" spans="2:7" ht="26.25">
      <c r="B4" s="221"/>
      <c r="C4" s="221"/>
    </row>
    <row r="5" spans="2:7" ht="4.5" customHeight="1">
      <c r="B5" s="221"/>
      <c r="C5" s="221"/>
      <c r="D5" s="232"/>
      <c r="E5" s="232"/>
      <c r="F5" s="232"/>
      <c r="G5" s="232"/>
    </row>
    <row r="6" spans="2:7" ht="7.5" hidden="1" customHeight="1">
      <c r="D6" s="232"/>
      <c r="E6" s="232"/>
      <c r="F6" s="232"/>
      <c r="G6" s="232"/>
    </row>
    <row r="7" spans="2:7" ht="12.75" hidden="1" customHeight="1">
      <c r="D7" s="232"/>
      <c r="E7" s="232"/>
      <c r="F7" s="232"/>
      <c r="G7" s="232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3" t="s">
        <v>80</v>
      </c>
      <c r="C11" s="224" t="s">
        <v>81</v>
      </c>
    </row>
    <row r="12" spans="2:7" ht="24" customHeight="1">
      <c r="B12" s="36" t="s">
        <v>82</v>
      </c>
      <c r="C12" s="37">
        <v>531</v>
      </c>
    </row>
    <row r="13" spans="2:7" ht="24" customHeight="1">
      <c r="B13" s="36" t="s">
        <v>83</v>
      </c>
      <c r="C13" s="37">
        <v>424</v>
      </c>
    </row>
    <row r="14" spans="2:7" ht="24" customHeight="1">
      <c r="B14" s="36" t="s">
        <v>84</v>
      </c>
      <c r="C14" s="37">
        <v>411</v>
      </c>
    </row>
    <row r="15" spans="2:7" ht="24" customHeight="1">
      <c r="B15" s="36" t="s">
        <v>85</v>
      </c>
      <c r="C15" s="37">
        <v>0</v>
      </c>
    </row>
    <row r="16" spans="2:7" ht="24" customHeight="1">
      <c r="B16" s="36" t="s">
        <v>86</v>
      </c>
      <c r="C16" s="37">
        <v>186</v>
      </c>
    </row>
    <row r="17" spans="2:3" ht="24" customHeight="1" thickBot="1">
      <c r="B17" s="38" t="s">
        <v>87</v>
      </c>
      <c r="C17" s="39">
        <v>31</v>
      </c>
    </row>
    <row r="18" spans="2:3" ht="4.5" customHeight="1" thickBot="1">
      <c r="B18" s="135"/>
      <c r="C18" s="136"/>
    </row>
    <row r="19" spans="2:3" ht="33.75" customHeight="1" thickBot="1">
      <c r="B19" s="227" t="s">
        <v>99</v>
      </c>
      <c r="C19" s="228" t="s">
        <v>169</v>
      </c>
    </row>
    <row r="20" spans="2:3" ht="3.75" customHeight="1" thickBot="1">
      <c r="B20" s="137"/>
      <c r="C20" s="138"/>
    </row>
    <row r="21" spans="2:3" ht="27.95" customHeight="1">
      <c r="B21" s="40" t="s">
        <v>88</v>
      </c>
      <c r="C21" s="41" t="s">
        <v>81</v>
      </c>
    </row>
    <row r="22" spans="2:3" ht="27.95" customHeight="1">
      <c r="B22" s="36" t="s">
        <v>89</v>
      </c>
      <c r="C22" s="42">
        <v>595</v>
      </c>
    </row>
    <row r="23" spans="2:3" ht="27.95" customHeight="1">
      <c r="B23" s="36" t="s">
        <v>90</v>
      </c>
      <c r="C23" s="42">
        <v>0</v>
      </c>
    </row>
    <row r="24" spans="2:3" ht="27.95" customHeight="1">
      <c r="B24" s="47" t="s">
        <v>91</v>
      </c>
      <c r="C24" s="49">
        <v>74</v>
      </c>
    </row>
    <row r="25" spans="2:3" ht="27.95" customHeight="1">
      <c r="B25" s="48" t="s">
        <v>92</v>
      </c>
      <c r="C25" s="50">
        <v>0</v>
      </c>
    </row>
    <row r="26" spans="2:3" ht="27.95" customHeight="1">
      <c r="B26" s="48" t="s">
        <v>93</v>
      </c>
      <c r="C26" s="50">
        <v>6</v>
      </c>
    </row>
    <row r="27" spans="2:3" ht="27.95" customHeight="1">
      <c r="B27" s="48" t="s">
        <v>94</v>
      </c>
      <c r="C27" s="50">
        <v>0</v>
      </c>
    </row>
    <row r="28" spans="2:3" ht="27.75" customHeight="1">
      <c r="B28" s="48" t="s">
        <v>124</v>
      </c>
      <c r="C28" s="50">
        <v>0</v>
      </c>
    </row>
    <row r="29" spans="2:3" ht="15" customHeight="1" thickBot="1">
      <c r="B29" s="225"/>
      <c r="C29" s="226"/>
    </row>
    <row r="30" spans="2:3" ht="10.5" customHeight="1" thickBot="1">
      <c r="B30" s="139"/>
      <c r="C30" s="140"/>
    </row>
    <row r="31" spans="2:3" ht="22.5" customHeight="1" thickBot="1">
      <c r="B31" s="43" t="s">
        <v>111</v>
      </c>
      <c r="C31" s="44">
        <f>C22+C24+C26+C27+C28+C23+C25</f>
        <v>675</v>
      </c>
    </row>
    <row r="32" spans="2:3" ht="4.5" customHeight="1" thickBot="1">
      <c r="B32" s="141"/>
      <c r="C32" s="142"/>
    </row>
    <row r="33" spans="2:3" ht="25.5" customHeight="1" thickBot="1">
      <c r="B33" s="299" t="s">
        <v>138</v>
      </c>
      <c r="C33" s="229" t="s">
        <v>168</v>
      </c>
    </row>
    <row r="34" spans="2:3" ht="5.25" customHeight="1" thickBot="1">
      <c r="B34" s="143"/>
      <c r="C34" s="138"/>
    </row>
    <row r="35" spans="2:3" ht="19.5" customHeight="1">
      <c r="B35" s="230" t="s">
        <v>95</v>
      </c>
      <c r="C35" s="231" t="s">
        <v>17</v>
      </c>
    </row>
    <row r="36" spans="2:3" ht="27.95" customHeight="1">
      <c r="B36" s="36" t="s">
        <v>96</v>
      </c>
      <c r="C36" s="37">
        <v>139</v>
      </c>
    </row>
    <row r="37" spans="2:3" ht="25.5" customHeight="1">
      <c r="B37" s="36" t="s">
        <v>97</v>
      </c>
      <c r="C37" s="37">
        <v>139</v>
      </c>
    </row>
    <row r="38" spans="2:3" ht="24.75" customHeight="1" thickBot="1">
      <c r="B38" s="38" t="s">
        <v>98</v>
      </c>
      <c r="C38" s="39">
        <v>62</v>
      </c>
    </row>
    <row r="39" spans="2:3" ht="12.75" customHeight="1" thickBot="1">
      <c r="B39" s="139"/>
      <c r="C39" s="140"/>
    </row>
    <row r="40" spans="2:3" ht="30" customHeight="1" thickBot="1">
      <c r="B40" s="43" t="s">
        <v>5</v>
      </c>
      <c r="C40" s="144">
        <f>SUM(C36:C39)</f>
        <v>340</v>
      </c>
    </row>
    <row r="41" spans="2:3" ht="27.95" customHeight="1">
      <c r="B41" s="17"/>
      <c r="C41" s="18"/>
    </row>
    <row r="42" spans="2:3" ht="27.95" customHeight="1">
      <c r="B42" s="20"/>
      <c r="C42" s="19"/>
    </row>
    <row r="43" spans="2:3" ht="27.95" customHeight="1">
      <c r="B43" s="17"/>
      <c r="C43" s="17"/>
    </row>
    <row r="44" spans="2:3" ht="27.95" customHeight="1">
      <c r="B44" s="20"/>
      <c r="C44" s="19"/>
    </row>
    <row r="45" spans="2:3" ht="30.95" customHeight="1">
      <c r="B45" s="20"/>
      <c r="C45" s="19"/>
    </row>
    <row r="46" spans="2:3" ht="30.95" customHeight="1">
      <c r="B46" s="185"/>
      <c r="C46" s="19"/>
    </row>
    <row r="47" spans="2:3" ht="30.95" customHeight="1">
      <c r="B47" s="356"/>
      <c r="C47" s="356"/>
    </row>
    <row r="48" spans="2:3" ht="30.95" customHeight="1"/>
    <row r="49" spans="2:3" ht="30.95" customHeight="1">
      <c r="B49" s="22"/>
      <c r="C49" s="22"/>
    </row>
    <row r="50" spans="2:3" ht="30.95" customHeight="1">
      <c r="B50" s="16"/>
      <c r="C50" s="16"/>
    </row>
    <row r="51" spans="2:3" ht="30.95" customHeight="1">
      <c r="B51" s="7"/>
      <c r="C51" s="7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0"/>
      <c r="C56" s="19"/>
    </row>
    <row r="57" spans="2:3" ht="30.95" customHeight="1">
      <c r="B57" s="23"/>
      <c r="C57" s="18"/>
    </row>
    <row r="58" spans="2:3" ht="30.95" customHeight="1">
      <c r="B58" s="20"/>
      <c r="C58" s="19"/>
    </row>
    <row r="59" spans="2:3" ht="30.95" customHeight="1">
      <c r="B59" s="20"/>
      <c r="C59" s="19"/>
    </row>
    <row r="60" spans="2:3" ht="30.95" customHeight="1">
      <c r="B60" s="21"/>
      <c r="C60" s="19"/>
    </row>
    <row r="61" spans="2:3" ht="30.95" customHeight="1"/>
  </sheetData>
  <mergeCells count="1">
    <mergeCell ref="B47:C47"/>
  </mergeCells>
  <printOptions horizontalCentered="1"/>
  <pageMargins left="0.42" right="0" top="0.59" bottom="0" header="0" footer="0"/>
  <pageSetup scale="80" fitToWidth="0" fitToHeight="0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K79"/>
  <sheetViews>
    <sheetView showGridLines="0" view="pageLayout" topLeftCell="A64" zoomScale="75" zoomScaleNormal="50" zoomScaleSheetLayoutView="75" zoomScalePageLayoutView="75" workbookViewId="0">
      <selection activeCell="D27" sqref="D27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>
      <c r="C3" s="357" t="s">
        <v>180</v>
      </c>
      <c r="D3" s="357"/>
      <c r="E3" s="357"/>
      <c r="F3" s="357"/>
      <c r="G3" s="357"/>
      <c r="H3" s="357"/>
      <c r="I3" s="357"/>
      <c r="J3" s="357"/>
      <c r="K3" s="357"/>
    </row>
    <row r="4" spans="2:11" ht="43.5" customHeight="1">
      <c r="B4" s="315" t="s">
        <v>179</v>
      </c>
      <c r="C4" s="357"/>
      <c r="D4" s="357"/>
      <c r="E4" s="357"/>
      <c r="F4" s="357"/>
      <c r="G4" s="357"/>
      <c r="H4" s="357"/>
      <c r="I4" s="357"/>
      <c r="J4" s="357"/>
      <c r="K4" s="357"/>
    </row>
    <row r="5" spans="2:11" ht="15" customHeight="1">
      <c r="B5" s="315"/>
      <c r="C5" s="315"/>
      <c r="D5" s="315"/>
      <c r="E5" s="315"/>
      <c r="F5" s="315"/>
      <c r="G5" s="315"/>
      <c r="H5" s="315"/>
      <c r="I5" s="315"/>
      <c r="J5" s="315"/>
      <c r="K5" s="315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50">
        <v>100</v>
      </c>
    </row>
    <row r="12" spans="2:11" ht="36" customHeight="1">
      <c r="B12" s="145" t="s">
        <v>170</v>
      </c>
      <c r="C12" s="146">
        <v>407</v>
      </c>
    </row>
    <row r="13" spans="2:11" ht="30.95" customHeight="1">
      <c r="B13" s="147" t="s">
        <v>155</v>
      </c>
      <c r="C13" s="275">
        <v>306</v>
      </c>
    </row>
    <row r="14" spans="2:11" ht="12.75" customHeight="1" thickBot="1">
      <c r="B14" s="133"/>
      <c r="C14" s="146"/>
    </row>
    <row r="15" spans="2:11" ht="60" customHeight="1" thickTop="1">
      <c r="B15" s="148" t="s">
        <v>20</v>
      </c>
      <c r="C15" s="149">
        <f>(C12*E11/C13)-100</f>
        <v>33.006535947712422</v>
      </c>
    </row>
    <row r="20" spans="2:3" ht="15.75" thickBot="1"/>
    <row r="21" spans="2:3">
      <c r="B21" s="71" t="s">
        <v>114</v>
      </c>
      <c r="C21" s="75">
        <v>219</v>
      </c>
    </row>
    <row r="22" spans="2:3">
      <c r="B22" s="72" t="s">
        <v>125</v>
      </c>
      <c r="C22" s="76">
        <v>188</v>
      </c>
    </row>
    <row r="23" spans="2:3">
      <c r="B23" s="72" t="s">
        <v>115</v>
      </c>
      <c r="C23" s="76"/>
    </row>
    <row r="24" spans="2:3" ht="15.75" thickBot="1">
      <c r="B24" s="73" t="s">
        <v>123</v>
      </c>
      <c r="C24" s="77"/>
    </row>
    <row r="25" spans="2:3">
      <c r="C25" s="7">
        <f>SUM(C21:C24)</f>
        <v>407</v>
      </c>
    </row>
    <row r="37" spans="1:11" ht="33.75" customHeight="1"/>
    <row r="38" spans="1:11" ht="33.75" customHeight="1"/>
    <row r="40" spans="1:11" ht="24" customHeight="1"/>
    <row r="44" spans="1:11">
      <c r="A44" s="358" t="s">
        <v>147</v>
      </c>
      <c r="B44" s="358"/>
      <c r="C44" s="358"/>
      <c r="D44" s="358"/>
      <c r="E44" s="358"/>
      <c r="F44" s="358"/>
      <c r="G44" s="358"/>
      <c r="H44" s="358"/>
    </row>
    <row r="45" spans="1:11">
      <c r="A45" s="358"/>
      <c r="B45" s="358"/>
      <c r="C45" s="358"/>
      <c r="D45" s="358"/>
      <c r="E45" s="358"/>
      <c r="F45" s="358"/>
      <c r="G45" s="358"/>
      <c r="H45" s="358"/>
    </row>
    <row r="46" spans="1:11">
      <c r="A46" s="358"/>
      <c r="B46" s="358"/>
      <c r="C46" s="358"/>
      <c r="D46" s="358"/>
      <c r="E46" s="358"/>
      <c r="F46" s="358"/>
      <c r="G46" s="358"/>
      <c r="H46" s="358"/>
    </row>
    <row r="48" spans="1:11" ht="15" customHeight="1">
      <c r="C48" s="233"/>
      <c r="D48" s="233"/>
      <c r="E48" s="233"/>
      <c r="F48" s="233"/>
      <c r="G48" s="233"/>
      <c r="H48" s="233"/>
      <c r="I48" s="233"/>
      <c r="J48" s="233"/>
      <c r="K48" s="233"/>
    </row>
    <row r="49" spans="2:11" ht="15" customHeight="1">
      <c r="C49" s="233"/>
      <c r="D49" s="233"/>
      <c r="E49" s="233"/>
      <c r="F49" s="233"/>
      <c r="G49" s="233"/>
      <c r="H49" s="233"/>
      <c r="I49" s="233"/>
      <c r="J49" s="233"/>
      <c r="K49" s="233"/>
    </row>
    <row r="50" spans="2:11" ht="15" customHeight="1">
      <c r="C50" s="233"/>
      <c r="D50" s="233"/>
      <c r="E50" s="233"/>
      <c r="F50" s="233"/>
      <c r="G50" s="233"/>
      <c r="H50" s="233"/>
      <c r="I50" s="233"/>
      <c r="J50" s="233"/>
      <c r="K50" s="233"/>
    </row>
    <row r="53" spans="2:11" ht="18">
      <c r="B53" s="364" t="s">
        <v>152</v>
      </c>
      <c r="C53" s="364"/>
      <c r="F53" s="364" t="s">
        <v>143</v>
      </c>
      <c r="G53" s="364"/>
      <c r="H53" s="364"/>
    </row>
    <row r="54" spans="2:11" ht="15.75" thickBot="1"/>
    <row r="55" spans="2:11" ht="18">
      <c r="B55" s="188" t="s">
        <v>131</v>
      </c>
      <c r="C55" s="189">
        <v>360</v>
      </c>
      <c r="F55" s="360" t="s">
        <v>141</v>
      </c>
      <c r="G55" s="361"/>
      <c r="H55" s="189">
        <v>10</v>
      </c>
    </row>
    <row r="56" spans="2:11" ht="18">
      <c r="B56" s="190"/>
      <c r="C56" s="191"/>
      <c r="F56" s="367"/>
      <c r="G56" s="368"/>
      <c r="H56" s="191"/>
    </row>
    <row r="57" spans="2:11" ht="18">
      <c r="B57" s="190" t="s">
        <v>132</v>
      </c>
      <c r="C57" s="191">
        <v>268</v>
      </c>
      <c r="F57" s="362" t="s">
        <v>142</v>
      </c>
      <c r="G57" s="363"/>
      <c r="H57" s="191">
        <v>5</v>
      </c>
    </row>
    <row r="58" spans="2:11" ht="18">
      <c r="B58" s="190"/>
      <c r="C58" s="191"/>
      <c r="F58" s="367"/>
      <c r="G58" s="368"/>
      <c r="H58" s="191"/>
    </row>
    <row r="59" spans="2:11" ht="18.75" thickBot="1">
      <c r="B59" s="192" t="s">
        <v>133</v>
      </c>
      <c r="C59" s="193">
        <v>38</v>
      </c>
      <c r="F59" s="365" t="s">
        <v>5</v>
      </c>
      <c r="G59" s="366"/>
      <c r="H59" s="193">
        <v>15</v>
      </c>
    </row>
    <row r="60" spans="2:11" ht="18">
      <c r="B60" s="186"/>
      <c r="C60" s="186"/>
    </row>
    <row r="61" spans="2:11">
      <c r="B61" s="359" t="s">
        <v>91</v>
      </c>
      <c r="C61" s="359"/>
      <c r="D61" s="359"/>
      <c r="E61" s="359"/>
      <c r="F61" s="359"/>
      <c r="G61" s="359"/>
      <c r="H61" s="359"/>
      <c r="I61" s="359"/>
    </row>
    <row r="62" spans="2:11" ht="15" customHeight="1">
      <c r="B62" s="359"/>
      <c r="C62" s="359"/>
      <c r="D62" s="359"/>
      <c r="E62" s="359"/>
      <c r="F62" s="359"/>
      <c r="G62" s="359"/>
      <c r="H62" s="359"/>
      <c r="I62" s="359"/>
      <c r="J62" s="233"/>
      <c r="K62" s="233"/>
    </row>
    <row r="63" spans="2:11" ht="15" customHeight="1">
      <c r="C63" s="233"/>
      <c r="D63" s="233"/>
      <c r="E63" s="233"/>
      <c r="F63" s="233"/>
      <c r="G63" s="233"/>
      <c r="H63" s="233"/>
      <c r="I63" s="233"/>
      <c r="J63" s="233"/>
      <c r="K63" s="233"/>
    </row>
    <row r="64" spans="2:11" ht="18">
      <c r="C64" s="195" t="s">
        <v>153</v>
      </c>
    </row>
    <row r="65" spans="2:3" ht="2.25" customHeight="1"/>
    <row r="66" spans="2:3" ht="18">
      <c r="B66" s="194" t="s">
        <v>91</v>
      </c>
      <c r="C66" s="187">
        <v>74</v>
      </c>
    </row>
    <row r="67" spans="2:3" ht="18">
      <c r="B67" s="194"/>
      <c r="C67" s="187"/>
    </row>
    <row r="68" spans="2:3" ht="36">
      <c r="B68" s="293" t="s">
        <v>134</v>
      </c>
      <c r="C68" s="187"/>
    </row>
    <row r="69" spans="2:3" ht="18">
      <c r="B69" s="194"/>
      <c r="C69" s="187"/>
    </row>
    <row r="70" spans="2:3" ht="18">
      <c r="B70" s="194" t="s">
        <v>135</v>
      </c>
      <c r="C70" s="187">
        <v>30</v>
      </c>
    </row>
    <row r="71" spans="2:3" ht="18">
      <c r="B71" s="194"/>
      <c r="C71" s="187"/>
    </row>
    <row r="72" spans="2:3" ht="18">
      <c r="B72" s="194" t="s">
        <v>136</v>
      </c>
      <c r="C72" s="187">
        <v>8</v>
      </c>
    </row>
    <row r="73" spans="2:3" ht="18">
      <c r="B73" s="194"/>
      <c r="C73" s="187"/>
    </row>
    <row r="74" spans="2:3" ht="18">
      <c r="B74" s="194" t="s">
        <v>14</v>
      </c>
      <c r="C74" s="187">
        <v>31</v>
      </c>
    </row>
    <row r="75" spans="2:3" ht="18">
      <c r="B75" s="194"/>
      <c r="C75" s="187"/>
    </row>
    <row r="76" spans="2:3" ht="18">
      <c r="B76" s="194" t="s">
        <v>156</v>
      </c>
      <c r="C76" s="187">
        <v>43</v>
      </c>
    </row>
    <row r="77" spans="2:3" ht="18">
      <c r="B77" s="194"/>
      <c r="C77" s="187"/>
    </row>
    <row r="78" spans="2:3" ht="18">
      <c r="B78" s="194" t="s">
        <v>133</v>
      </c>
      <c r="C78" s="187">
        <v>36</v>
      </c>
    </row>
    <row r="79" spans="2:3" ht="18">
      <c r="B79" s="194"/>
      <c r="C79" s="187"/>
    </row>
  </sheetData>
  <mergeCells count="10">
    <mergeCell ref="C3:K4"/>
    <mergeCell ref="A44:H46"/>
    <mergeCell ref="B61:I62"/>
    <mergeCell ref="F55:G55"/>
    <mergeCell ref="F57:G57"/>
    <mergeCell ref="F53:H53"/>
    <mergeCell ref="F59:G59"/>
    <mergeCell ref="F56:G56"/>
    <mergeCell ref="F58:G58"/>
    <mergeCell ref="B53:C53"/>
  </mergeCells>
  <printOptions horizontalCentered="1"/>
  <pageMargins left="0.42" right="0" top="0.59" bottom="0" header="0" footer="0"/>
  <pageSetup scale="71" fitToHeight="2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2024-11-08T01:41:20Z</cp:lastPrinted>
  <dcterms:created xsi:type="dcterms:W3CDTF">2014-01-30T18:25:03Z</dcterms:created>
  <dcterms:modified xsi:type="dcterms:W3CDTF">2024-11-12T03:50:09Z</dcterms:modified>
</cp:coreProperties>
</file>